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cartelleLC\lepiazze\ASSI\programmazione\DELIBERE\DELIBERE DECRETI DETERMINE\2024\PNRR\"/>
    </mc:Choice>
  </mc:AlternateContent>
  <bookViews>
    <workbookView xWindow="0" yWindow="0" windowWidth="24000" windowHeight="9135"/>
  </bookViews>
  <sheets>
    <sheet name="Foglio1" sheetId="1" r:id="rId1"/>
  </sheets>
  <definedNames>
    <definedName name="_xlnm._FilterDatabase" localSheetId="0" hidden="1">Foglio1!$A$12:$K$17</definedName>
    <definedName name="_xlnm.Print_Area" localSheetId="0">Foglio1!$A$1:$N$17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1" l="1"/>
  <c r="P15" i="1"/>
  <c r="P14" i="1"/>
  <c r="P13" i="1"/>
  <c r="P9" i="1"/>
  <c r="P8" i="1"/>
  <c r="P4" i="1"/>
  <c r="P3" i="1"/>
  <c r="L14" i="1" l="1"/>
  <c r="L16" i="1"/>
  <c r="L13" i="1"/>
  <c r="K14" i="1"/>
  <c r="K15" i="1"/>
  <c r="L15" i="1" s="1"/>
  <c r="K16" i="1"/>
  <c r="K13" i="1"/>
  <c r="M13" i="1" l="1"/>
  <c r="K17" i="1"/>
  <c r="M14" i="1"/>
  <c r="M15" i="1"/>
  <c r="M16" i="1"/>
  <c r="L10" i="1"/>
  <c r="M10" i="1"/>
  <c r="K10" i="1"/>
  <c r="K9" i="1"/>
  <c r="M9" i="1" s="1"/>
  <c r="K8" i="1"/>
  <c r="M8" i="1"/>
  <c r="L5" i="1"/>
  <c r="M5" i="1"/>
  <c r="K5" i="1"/>
  <c r="K4" i="1"/>
  <c r="M4" i="1" s="1"/>
  <c r="K3" i="1"/>
  <c r="M3" i="1" s="1"/>
  <c r="M17" i="1" l="1"/>
  <c r="L17" i="1"/>
  <c r="H17" i="1" l="1"/>
  <c r="G17" i="1"/>
  <c r="H10" i="1"/>
  <c r="G10" i="1"/>
  <c r="H5" i="1"/>
  <c r="G5" i="1"/>
</calcChain>
</file>

<file path=xl/sharedStrings.xml><?xml version="1.0" encoding="utf-8"?>
<sst xmlns="http://schemas.openxmlformats.org/spreadsheetml/2006/main" count="119" uniqueCount="59">
  <si>
    <t>TIPOLOGIA</t>
  </si>
  <si>
    <t>DATA SOTTOSCRIZIONE</t>
  </si>
  <si>
    <t>CDOM</t>
  </si>
  <si>
    <t>CP-DOM</t>
  </si>
  <si>
    <t>BUDGET 2023 RAPPORTATO AL PERIODO DI CONTRATTUALIZZAZIONE (importo indicato nella scheda di budget allegata al contratto)</t>
  </si>
  <si>
    <t>093107</t>
  </si>
  <si>
    <t>093971</t>
  </si>
  <si>
    <t>LA VILLA SRL</t>
  </si>
  <si>
    <t>ADOMI S.R.L.</t>
  </si>
  <si>
    <t>05849560486</t>
  </si>
  <si>
    <t>CURE DOMICILIARI BRIANZA</t>
  </si>
  <si>
    <t>ADOMI CURE DOMICILIARI</t>
  </si>
  <si>
    <t>018421</t>
  </si>
  <si>
    <t>ASSISTENZA DOMICILIARE PAXME</t>
  </si>
  <si>
    <t>031003</t>
  </si>
  <si>
    <t>VIVISOL SRL</t>
  </si>
  <si>
    <t>ASSISTENZA DOMICILIARE PAXME S.R.L.</t>
  </si>
  <si>
    <t>VIVISOL S.R.L.</t>
  </si>
  <si>
    <t>09125070962</t>
  </si>
  <si>
    <t>05903120631</t>
  </si>
  <si>
    <t>02422300968</t>
  </si>
  <si>
    <t>037786</t>
  </si>
  <si>
    <t>GROANE</t>
  </si>
  <si>
    <t>037787</t>
  </si>
  <si>
    <t>OASI GROANE</t>
  </si>
  <si>
    <t>083788</t>
  </si>
  <si>
    <t>RSA ATTANASIO</t>
  </si>
  <si>
    <t>083789</t>
  </si>
  <si>
    <t>RSA LIMBIATE</t>
  </si>
  <si>
    <t>GRUPPO GHERON SRL</t>
  </si>
  <si>
    <t>01574550339</t>
  </si>
  <si>
    <t>BUDGET ANNUALE 2023 ASSEGNATO CON DECRETO ATS N.429 DEL 06/11/2023</t>
  </si>
  <si>
    <t>TOTALE</t>
  </si>
  <si>
    <t>07/11/2023</t>
  </si>
  <si>
    <t xml:space="preserve">CUDES </t>
  </si>
  <si>
    <t>integrazione 30%</t>
  </si>
  <si>
    <t>integrazione per le solo RSA Aperte del 38%</t>
  </si>
  <si>
    <t>BUDGET ANNUALE ASSEGNATO INTEGRATO CON CRITERI DGR 2856/2024 e Delibera ATS 347/2024</t>
  </si>
  <si>
    <t>CIG</t>
  </si>
  <si>
    <t>CONFERMATO ADESIONE PER 2024 SI/NO</t>
  </si>
  <si>
    <t>SI</t>
  </si>
  <si>
    <t>IMPORTO CIG</t>
  </si>
  <si>
    <t>CODICE APPALTO</t>
  </si>
  <si>
    <t>RSA_APERTA</t>
  </si>
  <si>
    <t>B302BFE037</t>
  </si>
  <si>
    <t>B302BE6C65</t>
  </si>
  <si>
    <t>B302C3B28D</t>
  </si>
  <si>
    <t>B302C568D3</t>
  </si>
  <si>
    <t>B302C9E43F</t>
  </si>
  <si>
    <t>B302CBEEA4</t>
  </si>
  <si>
    <t>B302CDA5C2</t>
  </si>
  <si>
    <t>B302CEE643</t>
  </si>
  <si>
    <t>TITOLARI DEL SOLO CONTRATTO PNRR 2023</t>
  </si>
  <si>
    <t>CODICE FISCALE</t>
  </si>
  <si>
    <t>PARTITA IVA</t>
  </si>
  <si>
    <t>DENOMINAZIONE</t>
  </si>
  <si>
    <t>DENOMINAZIONE UDO</t>
  </si>
  <si>
    <t>ALLEGATO n. 4</t>
  </si>
  <si>
    <t>CUDES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</si>
</sst>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Border="1"/>
    <xf numFmtId="0" fontId="3" fillId="2" borderId="0" xfId="0" quotePrefix="1" applyFont="1" applyFill="1" applyBorder="1"/>
    <xf numFmtId="49" fontId="3" fillId="2" borderId="0" xfId="0" applyNumberFormat="1" applyFont="1" applyFill="1" applyBorder="1" applyAlignment="1">
      <alignment wrapText="1"/>
    </xf>
    <xf numFmtId="0" fontId="3" fillId="2" borderId="0" xfId="0" applyFont="1" applyFill="1" applyBorder="1"/>
    <xf numFmtId="0" fontId="3" fillId="0" borderId="0" xfId="0" applyFont="1" applyBorder="1" applyAlignment="1">
      <alignment horizontal="right"/>
    </xf>
    <xf numFmtId="43" fontId="3" fillId="0" borderId="3" xfId="1" applyFont="1" applyBorder="1"/>
    <xf numFmtId="43" fontId="3" fillId="0" borderId="0" xfId="1" applyFont="1" applyBorder="1"/>
    <xf numFmtId="43" fontId="3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49" fontId="3" fillId="2" borderId="2" xfId="0" quotePrefix="1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3" fillId="0" borderId="2" xfId="0" quotePrefix="1" applyFont="1" applyBorder="1" applyAlignment="1">
      <alignment horizontal="right" vertical="center"/>
    </xf>
    <xf numFmtId="43" fontId="3" fillId="0" borderId="1" xfId="1" applyFont="1" applyBorder="1" applyAlignment="1">
      <alignment vertical="center"/>
    </xf>
    <xf numFmtId="43" fontId="3" fillId="0" borderId="1" xfId="0" applyNumberFormat="1" applyFont="1" applyBorder="1" applyAlignment="1">
      <alignment vertical="center"/>
    </xf>
    <xf numFmtId="0" fontId="3" fillId="0" borderId="1" xfId="0" quotePrefix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49" fontId="3" fillId="2" borderId="1" xfId="0" quotePrefix="1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quotePrefix="1" applyFont="1" applyBorder="1" applyAlignment="1">
      <alignment horizontal="right" vertical="center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0" fontId="3" fillId="2" borderId="1" xfId="0" quotePrefix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right"/>
    </xf>
    <xf numFmtId="43" fontId="2" fillId="0" borderId="1" xfId="1" applyFont="1" applyBorder="1"/>
    <xf numFmtId="0" fontId="2" fillId="0" borderId="1" xfId="0" applyFont="1" applyBorder="1"/>
    <xf numFmtId="43" fontId="2" fillId="0" borderId="1" xfId="0" applyNumberFormat="1" applyFont="1" applyBorder="1"/>
    <xf numFmtId="0" fontId="4" fillId="5" borderId="1" xfId="0" applyFont="1" applyFill="1" applyBorder="1" applyAlignment="1" applyProtection="1">
      <alignment horizontal="center" vertical="center" wrapText="1"/>
    </xf>
    <xf numFmtId="43" fontId="2" fillId="5" borderId="1" xfId="0" applyNumberFormat="1" applyFont="1" applyFill="1" applyBorder="1" applyAlignment="1">
      <alignment vertical="center"/>
    </xf>
    <xf numFmtId="43" fontId="2" fillId="5" borderId="1" xfId="0" applyNumberFormat="1" applyFont="1" applyFill="1" applyBorder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abSelected="1" zoomScale="80" zoomScaleNormal="80" workbookViewId="0">
      <selection activeCell="J21" sqref="J21"/>
    </sheetView>
  </sheetViews>
  <sheetFormatPr defaultRowHeight="36.6" customHeight="1" x14ac:dyDescent="0.3"/>
  <cols>
    <col min="1" max="1" width="19.7109375" style="2" customWidth="1"/>
    <col min="2" max="2" width="11.85546875" style="2" customWidth="1"/>
    <col min="3" max="3" width="24.7109375" style="3" bestFit="1" customWidth="1"/>
    <col min="4" max="4" width="32" style="2" customWidth="1"/>
    <col min="5" max="5" width="19.140625" style="2" customWidth="1"/>
    <col min="6" max="6" width="17.28515625" style="2" customWidth="1"/>
    <col min="7" max="7" width="18.85546875" style="2" bestFit="1" customWidth="1"/>
    <col min="8" max="8" width="23.28515625" style="2" hidden="1" customWidth="1"/>
    <col min="9" max="9" width="17.28515625" style="2" hidden="1" customWidth="1"/>
    <col min="10" max="10" width="22" style="2" customWidth="1"/>
    <col min="11" max="11" width="18.28515625" style="2" bestFit="1" customWidth="1"/>
    <col min="12" max="12" width="20.5703125" style="2" bestFit="1" customWidth="1"/>
    <col min="13" max="13" width="23.140625" style="2" customWidth="1"/>
    <col min="14" max="14" width="19" style="2" customWidth="1"/>
    <col min="15" max="15" width="15.140625" style="2" hidden="1" customWidth="1"/>
    <col min="16" max="16" width="24.140625" style="2" hidden="1" customWidth="1"/>
    <col min="17" max="16384" width="9.140625" style="2"/>
  </cols>
  <sheetData>
    <row r="1" spans="1:16" ht="36.6" customHeight="1" x14ac:dyDescent="0.3">
      <c r="A1" s="1" t="s">
        <v>52</v>
      </c>
      <c r="M1" s="1" t="s">
        <v>57</v>
      </c>
    </row>
    <row r="2" spans="1:16" s="1" customFormat="1" ht="168.75" x14ac:dyDescent="0.3">
      <c r="A2" s="14" t="s">
        <v>0</v>
      </c>
      <c r="B2" s="14" t="s">
        <v>58</v>
      </c>
      <c r="C2" s="14" t="s">
        <v>56</v>
      </c>
      <c r="D2" s="14" t="s">
        <v>55</v>
      </c>
      <c r="E2" s="14" t="s">
        <v>53</v>
      </c>
      <c r="F2" s="14" t="s">
        <v>54</v>
      </c>
      <c r="G2" s="14" t="s">
        <v>31</v>
      </c>
      <c r="H2" s="15" t="s">
        <v>4</v>
      </c>
      <c r="I2" s="15" t="s">
        <v>1</v>
      </c>
      <c r="J2" s="16" t="s">
        <v>39</v>
      </c>
      <c r="K2" s="4" t="s">
        <v>35</v>
      </c>
      <c r="L2" s="4" t="s">
        <v>36</v>
      </c>
      <c r="M2" s="42" t="s">
        <v>37</v>
      </c>
      <c r="N2" s="5" t="s">
        <v>38</v>
      </c>
      <c r="O2" s="5" t="s">
        <v>41</v>
      </c>
      <c r="P2" s="5" t="s">
        <v>42</v>
      </c>
    </row>
    <row r="3" spans="1:16" s="27" customFormat="1" ht="36.6" customHeight="1" x14ac:dyDescent="0.25">
      <c r="A3" s="25" t="s">
        <v>2</v>
      </c>
      <c r="B3" s="32" t="s">
        <v>5</v>
      </c>
      <c r="C3" s="33" t="s">
        <v>10</v>
      </c>
      <c r="D3" s="32" t="s">
        <v>7</v>
      </c>
      <c r="E3" s="34" t="s">
        <v>9</v>
      </c>
      <c r="F3" s="34" t="s">
        <v>9</v>
      </c>
      <c r="G3" s="22">
        <v>42489.03</v>
      </c>
      <c r="H3" s="23">
        <v>7082</v>
      </c>
      <c r="I3" s="24" t="s">
        <v>33</v>
      </c>
      <c r="J3" s="24" t="s">
        <v>40</v>
      </c>
      <c r="K3" s="23">
        <f>ROUND((G3*30%),0)</f>
        <v>12747</v>
      </c>
      <c r="L3" s="25"/>
      <c r="M3" s="43">
        <f>ROUND((K3+G3+L3),0)</f>
        <v>55236</v>
      </c>
      <c r="N3" s="25" t="s">
        <v>45</v>
      </c>
      <c r="O3" s="35">
        <v>66283.199999999997</v>
      </c>
      <c r="P3" s="25" t="str">
        <f>CONCATENATE("2024_",B3,"_",A3)</f>
        <v>2024_093107_CDOM</v>
      </c>
    </row>
    <row r="4" spans="1:16" s="27" customFormat="1" ht="36.6" customHeight="1" x14ac:dyDescent="0.25">
      <c r="A4" s="25" t="s">
        <v>2</v>
      </c>
      <c r="B4" s="36" t="s">
        <v>6</v>
      </c>
      <c r="C4" s="37" t="s">
        <v>11</v>
      </c>
      <c r="D4" s="30" t="s">
        <v>8</v>
      </c>
      <c r="E4" s="34">
        <v>12991139969</v>
      </c>
      <c r="F4" s="34">
        <v>12991139969</v>
      </c>
      <c r="G4" s="22">
        <v>82736.429999999993</v>
      </c>
      <c r="H4" s="23">
        <v>13789</v>
      </c>
      <c r="I4" s="24" t="s">
        <v>33</v>
      </c>
      <c r="J4" s="24" t="s">
        <v>40</v>
      </c>
      <c r="K4" s="23">
        <f>ROUND((G4*30%),0)</f>
        <v>24821</v>
      </c>
      <c r="L4" s="25"/>
      <c r="M4" s="43">
        <f>ROUND((K4+G4+L4),0)</f>
        <v>107557</v>
      </c>
      <c r="N4" s="25" t="s">
        <v>44</v>
      </c>
      <c r="O4" s="35">
        <v>129068.4</v>
      </c>
      <c r="P4" s="25" t="str">
        <f>CONCATENATE("2024_",B4,"_",A4)</f>
        <v>2024_093971_CDOM</v>
      </c>
    </row>
    <row r="5" spans="1:16" ht="36.6" customHeight="1" x14ac:dyDescent="0.3">
      <c r="A5" s="6"/>
      <c r="B5" s="7"/>
      <c r="C5" s="8"/>
      <c r="D5" s="9"/>
      <c r="E5" s="10"/>
      <c r="F5" s="38" t="s">
        <v>32</v>
      </c>
      <c r="G5" s="39">
        <f>G3+G4</f>
        <v>125225.45999999999</v>
      </c>
      <c r="H5" s="39">
        <f>H3+H4</f>
        <v>20871</v>
      </c>
      <c r="I5" s="40"/>
      <c r="J5" s="40"/>
      <c r="K5" s="41">
        <f>SUM(K3:K4)</f>
        <v>37568</v>
      </c>
      <c r="L5" s="41">
        <f t="shared" ref="L5:M5" si="0">SUM(L3:L4)</f>
        <v>0</v>
      </c>
      <c r="M5" s="44">
        <f t="shared" si="0"/>
        <v>162793</v>
      </c>
      <c r="N5" s="6"/>
      <c r="O5" s="6"/>
      <c r="P5" s="6"/>
    </row>
    <row r="6" spans="1:16" ht="24.6" customHeight="1" x14ac:dyDescent="0.3">
      <c r="A6" s="6"/>
      <c r="B6" s="7"/>
      <c r="C6" s="8"/>
      <c r="D6" s="9"/>
      <c r="E6" s="10"/>
      <c r="F6" s="10"/>
      <c r="G6" s="10"/>
      <c r="H6" s="10"/>
      <c r="I6" s="11"/>
      <c r="J6" s="12"/>
      <c r="K6" s="13"/>
    </row>
    <row r="7" spans="1:16" s="1" customFormat="1" ht="168.75" x14ac:dyDescent="0.3">
      <c r="A7" s="14" t="s">
        <v>0</v>
      </c>
      <c r="B7" s="14" t="s">
        <v>34</v>
      </c>
      <c r="C7" s="14" t="s">
        <v>56</v>
      </c>
      <c r="D7" s="14" t="s">
        <v>55</v>
      </c>
      <c r="E7" s="14" t="s">
        <v>53</v>
      </c>
      <c r="F7" s="14" t="s">
        <v>54</v>
      </c>
      <c r="G7" s="14" t="s">
        <v>31</v>
      </c>
      <c r="H7" s="15" t="s">
        <v>4</v>
      </c>
      <c r="I7" s="15" t="s">
        <v>1</v>
      </c>
      <c r="J7" s="16" t="s">
        <v>39</v>
      </c>
      <c r="K7" s="4" t="s">
        <v>35</v>
      </c>
      <c r="L7" s="4" t="s">
        <v>36</v>
      </c>
      <c r="M7" s="42" t="s">
        <v>37</v>
      </c>
      <c r="N7" s="5" t="s">
        <v>38</v>
      </c>
      <c r="O7" s="5" t="s">
        <v>38</v>
      </c>
      <c r="P7" s="5" t="s">
        <v>38</v>
      </c>
    </row>
    <row r="8" spans="1:16" s="27" customFormat="1" ht="36.6" customHeight="1" x14ac:dyDescent="0.25">
      <c r="A8" s="17" t="s">
        <v>3</v>
      </c>
      <c r="B8" s="18" t="s">
        <v>12</v>
      </c>
      <c r="C8" s="19" t="s">
        <v>13</v>
      </c>
      <c r="D8" s="20" t="s">
        <v>16</v>
      </c>
      <c r="E8" s="21" t="s">
        <v>18</v>
      </c>
      <c r="F8" s="21" t="s">
        <v>18</v>
      </c>
      <c r="G8" s="22">
        <v>121550</v>
      </c>
      <c r="H8" s="23">
        <v>20258</v>
      </c>
      <c r="I8" s="24" t="s">
        <v>33</v>
      </c>
      <c r="J8" s="24" t="s">
        <v>40</v>
      </c>
      <c r="K8" s="23">
        <f>ROUND((G8*30%),0)</f>
        <v>36465</v>
      </c>
      <c r="L8" s="25"/>
      <c r="M8" s="43">
        <f>ROUND((K8+G8+L8),0)</f>
        <v>158015</v>
      </c>
      <c r="N8" s="25" t="s">
        <v>46</v>
      </c>
      <c r="O8" s="26">
        <v>189618</v>
      </c>
      <c r="P8" s="25" t="str">
        <f>CONCATENATE("2024_",B8,"_",A8)</f>
        <v>2024_018421_CP-DOM</v>
      </c>
    </row>
    <row r="9" spans="1:16" s="27" customFormat="1" ht="36.6" customHeight="1" x14ac:dyDescent="0.25">
      <c r="A9" s="25" t="s">
        <v>3</v>
      </c>
      <c r="B9" s="28" t="s">
        <v>14</v>
      </c>
      <c r="C9" s="29" t="s">
        <v>15</v>
      </c>
      <c r="D9" s="30" t="s">
        <v>17</v>
      </c>
      <c r="E9" s="31" t="s">
        <v>19</v>
      </c>
      <c r="F9" s="31" t="s">
        <v>20</v>
      </c>
      <c r="G9" s="22">
        <v>121550</v>
      </c>
      <c r="H9" s="23">
        <v>20258</v>
      </c>
      <c r="I9" s="24" t="s">
        <v>33</v>
      </c>
      <c r="J9" s="24" t="s">
        <v>40</v>
      </c>
      <c r="K9" s="23">
        <f>ROUND((G9*30%),0)</f>
        <v>36465</v>
      </c>
      <c r="L9" s="25"/>
      <c r="M9" s="43">
        <f>ROUND((K9+G9+L9),0)</f>
        <v>158015</v>
      </c>
      <c r="N9" s="25" t="s">
        <v>47</v>
      </c>
      <c r="O9" s="26">
        <v>189618</v>
      </c>
      <c r="P9" s="25" t="str">
        <f>CONCATENATE("2024_",B9,"_",A9)</f>
        <v>2024_031003_CP-DOM</v>
      </c>
    </row>
    <row r="10" spans="1:16" ht="36.6" customHeight="1" x14ac:dyDescent="0.3">
      <c r="A10" s="6"/>
      <c r="B10" s="7"/>
      <c r="C10" s="8"/>
      <c r="D10" s="9"/>
      <c r="E10" s="10"/>
      <c r="F10" s="38" t="s">
        <v>32</v>
      </c>
      <c r="G10" s="39">
        <f>G9+G8</f>
        <v>243100</v>
      </c>
      <c r="H10" s="39">
        <f>H9+H8</f>
        <v>40516</v>
      </c>
      <c r="I10" s="40"/>
      <c r="J10" s="40"/>
      <c r="K10" s="41">
        <f>SUM(K8:K9)</f>
        <v>72930</v>
      </c>
      <c r="L10" s="41">
        <f t="shared" ref="L10:M10" si="1">SUM(L8:L9)</f>
        <v>0</v>
      </c>
      <c r="M10" s="44">
        <f t="shared" si="1"/>
        <v>316030</v>
      </c>
      <c r="N10" s="6"/>
      <c r="O10" s="6"/>
      <c r="P10" s="6"/>
    </row>
    <row r="11" spans="1:16" ht="36.6" customHeight="1" x14ac:dyDescent="0.3">
      <c r="A11" s="6"/>
      <c r="B11" s="7"/>
      <c r="C11" s="8"/>
      <c r="D11" s="9"/>
      <c r="E11" s="10"/>
      <c r="F11" s="10"/>
      <c r="G11" s="10"/>
      <c r="H11" s="10"/>
      <c r="I11" s="11"/>
      <c r="J11" s="12"/>
      <c r="K11" s="13"/>
    </row>
    <row r="12" spans="1:16" s="1" customFormat="1" ht="168.75" x14ac:dyDescent="0.3">
      <c r="A12" s="14" t="s">
        <v>0</v>
      </c>
      <c r="B12" s="14" t="s">
        <v>34</v>
      </c>
      <c r="C12" s="14" t="s">
        <v>56</v>
      </c>
      <c r="D12" s="14" t="s">
        <v>55</v>
      </c>
      <c r="E12" s="14" t="s">
        <v>53</v>
      </c>
      <c r="F12" s="14" t="s">
        <v>54</v>
      </c>
      <c r="G12" s="14" t="s">
        <v>31</v>
      </c>
      <c r="H12" s="15" t="s">
        <v>4</v>
      </c>
      <c r="I12" s="15" t="s">
        <v>1</v>
      </c>
      <c r="J12" s="16" t="s">
        <v>39</v>
      </c>
      <c r="K12" s="4" t="s">
        <v>35</v>
      </c>
      <c r="L12" s="4" t="s">
        <v>36</v>
      </c>
      <c r="M12" s="42" t="s">
        <v>37</v>
      </c>
      <c r="N12" s="5" t="s">
        <v>38</v>
      </c>
      <c r="O12" s="5" t="s">
        <v>38</v>
      </c>
      <c r="P12" s="5" t="s">
        <v>38</v>
      </c>
    </row>
    <row r="13" spans="1:16" s="27" customFormat="1" ht="36.6" customHeight="1" x14ac:dyDescent="0.25">
      <c r="A13" s="17" t="s">
        <v>43</v>
      </c>
      <c r="B13" s="18" t="s">
        <v>21</v>
      </c>
      <c r="C13" s="19" t="s">
        <v>22</v>
      </c>
      <c r="D13" s="20" t="s">
        <v>29</v>
      </c>
      <c r="E13" s="21" t="s">
        <v>30</v>
      </c>
      <c r="F13" s="21">
        <v>1574550339</v>
      </c>
      <c r="G13" s="22">
        <v>64740</v>
      </c>
      <c r="H13" s="23">
        <v>10790</v>
      </c>
      <c r="I13" s="24" t="s">
        <v>33</v>
      </c>
      <c r="J13" s="24" t="s">
        <v>40</v>
      </c>
      <c r="K13" s="23">
        <f>G13*30%</f>
        <v>19422</v>
      </c>
      <c r="L13" s="22">
        <f>(G13+K13)*38%</f>
        <v>31981.56</v>
      </c>
      <c r="M13" s="43">
        <f>ROUND((K13+G13+L13),0)</f>
        <v>116144</v>
      </c>
      <c r="N13" s="25" t="s">
        <v>48</v>
      </c>
      <c r="O13" s="26">
        <v>139372.79999999999</v>
      </c>
      <c r="P13" s="25" t="str">
        <f>CONCATENATE("2024_",B13,"_",A13)</f>
        <v>2024_037786_RSA_APERTA</v>
      </c>
    </row>
    <row r="14" spans="1:16" s="27" customFormat="1" ht="36.6" customHeight="1" x14ac:dyDescent="0.25">
      <c r="A14" s="25" t="s">
        <v>43</v>
      </c>
      <c r="B14" s="28" t="s">
        <v>23</v>
      </c>
      <c r="C14" s="29" t="s">
        <v>24</v>
      </c>
      <c r="D14" s="30" t="s">
        <v>29</v>
      </c>
      <c r="E14" s="31" t="s">
        <v>30</v>
      </c>
      <c r="F14" s="31">
        <v>1574550339</v>
      </c>
      <c r="G14" s="22">
        <v>64740</v>
      </c>
      <c r="H14" s="23">
        <v>10790</v>
      </c>
      <c r="I14" s="24" t="s">
        <v>33</v>
      </c>
      <c r="J14" s="24" t="s">
        <v>40</v>
      </c>
      <c r="K14" s="23">
        <f t="shared" ref="K14:K16" si="2">G14*30%</f>
        <v>19422</v>
      </c>
      <c r="L14" s="22">
        <f t="shared" ref="L14:L16" si="3">(G14+K14)*38%</f>
        <v>31981.56</v>
      </c>
      <c r="M14" s="43">
        <f t="shared" ref="M14:M16" si="4">ROUND((K14+G14+L14),0)</f>
        <v>116144</v>
      </c>
      <c r="N14" s="25" t="s">
        <v>49</v>
      </c>
      <c r="O14" s="26">
        <v>139372.79999999999</v>
      </c>
      <c r="P14" s="25" t="str">
        <f>CONCATENATE("2024_",B14,"_",A14)</f>
        <v>2024_037787_RSA_APERTA</v>
      </c>
    </row>
    <row r="15" spans="1:16" s="27" customFormat="1" ht="36.6" customHeight="1" x14ac:dyDescent="0.25">
      <c r="A15" s="17" t="s">
        <v>43</v>
      </c>
      <c r="B15" s="18" t="s">
        <v>25</v>
      </c>
      <c r="C15" s="19" t="s">
        <v>26</v>
      </c>
      <c r="D15" s="20" t="s">
        <v>29</v>
      </c>
      <c r="E15" s="21" t="s">
        <v>30</v>
      </c>
      <c r="F15" s="21">
        <v>1574550339</v>
      </c>
      <c r="G15" s="22">
        <v>64740</v>
      </c>
      <c r="H15" s="23">
        <v>10790</v>
      </c>
      <c r="I15" s="24" t="s">
        <v>33</v>
      </c>
      <c r="J15" s="24" t="s">
        <v>40</v>
      </c>
      <c r="K15" s="23">
        <f t="shared" si="2"/>
        <v>19422</v>
      </c>
      <c r="L15" s="22">
        <f t="shared" si="3"/>
        <v>31981.56</v>
      </c>
      <c r="M15" s="43">
        <f t="shared" si="4"/>
        <v>116144</v>
      </c>
      <c r="N15" s="25" t="s">
        <v>50</v>
      </c>
      <c r="O15" s="26">
        <v>139372.79999999999</v>
      </c>
      <c r="P15" s="25" t="str">
        <f>CONCATENATE("2024_",B15,"_",A15)</f>
        <v>2024_083788_RSA_APERTA</v>
      </c>
    </row>
    <row r="16" spans="1:16" s="27" customFormat="1" ht="36.6" customHeight="1" x14ac:dyDescent="0.25">
      <c r="A16" s="25" t="s">
        <v>43</v>
      </c>
      <c r="B16" s="28" t="s">
        <v>27</v>
      </c>
      <c r="C16" s="29" t="s">
        <v>28</v>
      </c>
      <c r="D16" s="30" t="s">
        <v>29</v>
      </c>
      <c r="E16" s="31" t="s">
        <v>30</v>
      </c>
      <c r="F16" s="31">
        <v>1574550339</v>
      </c>
      <c r="G16" s="22">
        <v>64740</v>
      </c>
      <c r="H16" s="23">
        <v>10790</v>
      </c>
      <c r="I16" s="24" t="s">
        <v>33</v>
      </c>
      <c r="J16" s="24" t="s">
        <v>40</v>
      </c>
      <c r="K16" s="23">
        <f t="shared" si="2"/>
        <v>19422</v>
      </c>
      <c r="L16" s="22">
        <f t="shared" si="3"/>
        <v>31981.56</v>
      </c>
      <c r="M16" s="43">
        <f t="shared" si="4"/>
        <v>116144</v>
      </c>
      <c r="N16" s="25" t="s">
        <v>51</v>
      </c>
      <c r="O16" s="26">
        <v>139372.79999999999</v>
      </c>
      <c r="P16" s="25" t="str">
        <f>CONCATENATE("2024_",B16,"_",A16)</f>
        <v>2024_083789_RSA_APERTA</v>
      </c>
    </row>
    <row r="17" spans="6:13" ht="36.6" customHeight="1" x14ac:dyDescent="0.3">
      <c r="F17" s="38" t="s">
        <v>32</v>
      </c>
      <c r="G17" s="41">
        <f>G13+G14+G15+G16</f>
        <v>258960</v>
      </c>
      <c r="H17" s="41">
        <f>H13+H14+H15+H16</f>
        <v>43160</v>
      </c>
      <c r="I17" s="1"/>
      <c r="J17" s="40"/>
      <c r="K17" s="41">
        <f>SUM(K13:K16)</f>
        <v>77688</v>
      </c>
      <c r="L17" s="41">
        <f t="shared" ref="L17:M17" si="5">SUM(L13:L16)</f>
        <v>127926.24</v>
      </c>
      <c r="M17" s="44">
        <f t="shared" si="5"/>
        <v>464576</v>
      </c>
    </row>
  </sheetData>
  <pageMargins left="0.70866141732283472" right="0.70866141732283472" top="0.15748031496062992" bottom="0.15748031496062992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2024-10-04T08:09:06Z</cp:lastPrinted>
  <dcterms:created xsi:type="dcterms:W3CDTF">2023-11-06T15:16:03Z</dcterms:created>
  <dcterms:modified xsi:type="dcterms:W3CDTF">2024-10-04T08:09:13Z</dcterms:modified>
</cp:coreProperties>
</file>