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Z:\cartelleLC\lepiazze\ASSI\programmazione\DELIBERE\DELIBERE DECRETI DETERMINE\2024\contratti definitivi\presa d'atto\UDO A BUDGET\"/>
    </mc:Choice>
  </mc:AlternateContent>
  <bookViews>
    <workbookView xWindow="0" yWindow="0" windowWidth="24000" windowHeight="9135" tabRatio="969"/>
  </bookViews>
  <sheets>
    <sheet name="Alleg 1 - RSA" sheetId="18" r:id="rId1"/>
    <sheet name="Alleg 1 - RSD" sheetId="2" r:id="rId2"/>
    <sheet name="Alleg 1 - CDD" sheetId="3" r:id="rId3"/>
    <sheet name="Alleg 1 - CDI" sheetId="4" r:id="rId4"/>
    <sheet name="Alleg 1 - CSS" sheetId="5" r:id="rId5"/>
    <sheet name="Alleg 1 - TOX" sheetId="7" r:id="rId6"/>
    <sheet name="Alleg 1 - Bassa INT TOX" sheetId="12" r:id="rId7"/>
    <sheet name="Alleg 1 - SMI" sheetId="8" r:id="rId8"/>
    <sheet name="Alleg 1 - RIA-CI" sheetId="9" r:id="rId9"/>
    <sheet name="Alleg 1 - POST ACUTA" sheetId="20" r:id="rId10"/>
    <sheet name="Alleg 1 -SRM" sheetId="19" r:id="rId11"/>
    <sheet name="Alleg 1 - CF" sheetId="16" r:id="rId12"/>
  </sheets>
  <definedNames>
    <definedName name="_xlnm._FilterDatabase" localSheetId="6" hidden="1">'Alleg 1 - Bassa INT TOX'!$A$2:$F$7</definedName>
    <definedName name="_xlnm._FilterDatabase" localSheetId="2" hidden="1">'Alleg 1 - CDD'!$A$2:$T$35</definedName>
    <definedName name="_xlnm._FilterDatabase" localSheetId="3" hidden="1">'Alleg 1 - CDI'!$A$2:$Q$33</definedName>
    <definedName name="_xlnm._FilterDatabase" localSheetId="11" hidden="1">'Alleg 1 - CF'!$A$2:$F$9</definedName>
    <definedName name="_xlnm._FilterDatabase" localSheetId="4" hidden="1">'Alleg 1 - CSS'!$A$2:$S$18</definedName>
    <definedName name="_xlnm._FilterDatabase" localSheetId="9" hidden="1">'Alleg 1 - POST ACUTA'!$A$2:$G$2</definedName>
    <definedName name="_xlnm._FilterDatabase" localSheetId="8" hidden="1">'Alleg 1 - RIA-CI'!$A$3:$O$13</definedName>
    <definedName name="_xlnm._FilterDatabase" localSheetId="0" hidden="1">'Alleg 1 - RSA'!$A$2:$Z$68</definedName>
    <definedName name="_xlnm._FilterDatabase" localSheetId="1" hidden="1">'Alleg 1 - RSD'!$A$2:$P$14</definedName>
    <definedName name="_xlnm._FilterDatabase" localSheetId="7" hidden="1">'Alleg 1 - SMI'!$A$2:$F$6</definedName>
    <definedName name="_xlnm._FilterDatabase" localSheetId="5" hidden="1">'Alleg 1 - TOX'!$A$3:$AEG$13</definedName>
    <definedName name="_xlnm._FilterDatabase" localSheetId="10" hidden="1">'Alleg 1 -SRM'!$A$3:$ADX$7</definedName>
    <definedName name="_xlnm.Print_Area" localSheetId="0">'Alleg 1 - RSA'!$A$1:$J$68</definedName>
  </definedNames>
  <calcPr calcId="152511" fullPrecision="0"/>
</workbook>
</file>

<file path=xl/calcChain.xml><?xml version="1.0" encoding="utf-8"?>
<calcChain xmlns="http://schemas.openxmlformats.org/spreadsheetml/2006/main">
  <c r="K5" i="8" l="1"/>
  <c r="T13" i="2"/>
  <c r="N16" i="5" l="1"/>
  <c r="N15" i="5"/>
  <c r="N10" i="5"/>
  <c r="N9" i="5"/>
  <c r="K13" i="7" l="1"/>
  <c r="J13" i="9" l="1"/>
  <c r="K4" i="8"/>
  <c r="K3" i="8"/>
  <c r="M4" i="16"/>
  <c r="M5" i="16"/>
  <c r="M6" i="16"/>
  <c r="M7" i="16"/>
  <c r="M8" i="16"/>
  <c r="M3" i="16"/>
  <c r="I5" i="8"/>
  <c r="N5" i="19"/>
  <c r="L6" i="19"/>
  <c r="N4" i="19"/>
  <c r="M4" i="12"/>
  <c r="M5" i="12"/>
  <c r="M6" i="12"/>
  <c r="M3" i="12"/>
  <c r="M7" i="12" s="1"/>
  <c r="M5" i="7"/>
  <c r="M6" i="7"/>
  <c r="M7" i="7"/>
  <c r="M8" i="7"/>
  <c r="M9" i="7"/>
  <c r="M10" i="7"/>
  <c r="M11" i="7"/>
  <c r="M12" i="7"/>
  <c r="M4" i="7"/>
  <c r="N11" i="4"/>
  <c r="G30" i="4"/>
  <c r="M13" i="7" l="1"/>
  <c r="T4" i="2"/>
  <c r="T5" i="2"/>
  <c r="T6" i="2"/>
  <c r="T7" i="2"/>
  <c r="T8" i="2"/>
  <c r="T9" i="2"/>
  <c r="T10" i="2"/>
  <c r="T11" i="2"/>
  <c r="T12" i="2"/>
  <c r="T3" i="2"/>
  <c r="R13" i="2" l="1"/>
  <c r="M13" i="2" l="1"/>
  <c r="N13" i="2"/>
  <c r="O13" i="2"/>
  <c r="P13" i="2"/>
  <c r="Q13" i="2"/>
  <c r="K13" i="2"/>
  <c r="M18" i="5" l="1"/>
  <c r="R68" i="18"/>
  <c r="J13" i="7" l="1"/>
  <c r="K7" i="12"/>
  <c r="J7" i="12"/>
  <c r="I8" i="2" l="1"/>
  <c r="H13" i="2"/>
  <c r="G13" i="2"/>
  <c r="I4" i="2"/>
  <c r="J4" i="2"/>
  <c r="I5" i="2"/>
  <c r="J5" i="2"/>
  <c r="I6" i="2"/>
  <c r="I7" i="2"/>
  <c r="J7" i="2"/>
  <c r="J8" i="2"/>
  <c r="I9" i="2"/>
  <c r="J9" i="2"/>
  <c r="I10" i="2"/>
  <c r="J10" i="2"/>
  <c r="I11" i="2"/>
  <c r="J11" i="2"/>
  <c r="J12" i="2"/>
  <c r="J3" i="2"/>
  <c r="I3" i="2"/>
  <c r="C12" i="2"/>
  <c r="J13" i="2" l="1"/>
  <c r="I13" i="2"/>
  <c r="L68" i="18"/>
  <c r="M68" i="18"/>
  <c r="N68" i="18"/>
  <c r="O68" i="18"/>
  <c r="P68" i="18"/>
  <c r="P34" i="3"/>
  <c r="I35" i="3"/>
  <c r="J35" i="3"/>
  <c r="K35" i="3"/>
  <c r="L35" i="3"/>
  <c r="U58" i="18" l="1"/>
  <c r="U57" i="18"/>
  <c r="U32" i="18"/>
  <c r="U43" i="18"/>
  <c r="U30" i="18"/>
  <c r="U53" i="18"/>
  <c r="U5" i="18"/>
  <c r="U4" i="18"/>
  <c r="U62" i="18"/>
  <c r="U50" i="18"/>
  <c r="U38" i="18"/>
  <c r="U14" i="18"/>
  <c r="U61" i="18"/>
  <c r="U49" i="18"/>
  <c r="U37" i="18"/>
  <c r="U25" i="18"/>
  <c r="U13" i="18"/>
  <c r="U33" i="18"/>
  <c r="U20" i="18"/>
  <c r="U31" i="18"/>
  <c r="U54" i="18"/>
  <c r="U41" i="18"/>
  <c r="U60" i="18"/>
  <c r="U48" i="18"/>
  <c r="U36" i="18"/>
  <c r="U24" i="18"/>
  <c r="U12" i="18"/>
  <c r="U59" i="18"/>
  <c r="U47" i="18"/>
  <c r="U35" i="18"/>
  <c r="U23" i="18"/>
  <c r="U11" i="18"/>
  <c r="U22" i="18"/>
  <c r="U7" i="18"/>
  <c r="U46" i="18"/>
  <c r="U21" i="18"/>
  <c r="U18" i="18"/>
  <c r="U19" i="18"/>
  <c r="U34" i="18"/>
  <c r="U45" i="18"/>
  <c r="U56" i="18"/>
  <c r="U8" i="18"/>
  <c r="U55" i="18"/>
  <c r="U42" i="18"/>
  <c r="U17" i="18"/>
  <c r="U52" i="18"/>
  <c r="U16" i="18"/>
  <c r="U39" i="18"/>
  <c r="U27" i="18"/>
  <c r="U15" i="18"/>
  <c r="U10" i="18"/>
  <c r="U9" i="18"/>
  <c r="U44" i="18"/>
  <c r="U6" i="18"/>
  <c r="U29" i="18"/>
  <c r="U40" i="18"/>
  <c r="U28" i="18"/>
  <c r="U51" i="18"/>
  <c r="U26" i="18"/>
  <c r="P12" i="3"/>
  <c r="P10" i="3"/>
  <c r="P33" i="3"/>
  <c r="P27" i="3"/>
  <c r="P15" i="3"/>
  <c r="P26" i="3"/>
  <c r="P14" i="3"/>
  <c r="P25" i="3"/>
  <c r="P3" i="3"/>
  <c r="P11" i="3"/>
  <c r="P22" i="3"/>
  <c r="P9" i="3"/>
  <c r="P32" i="3"/>
  <c r="P8" i="3"/>
  <c r="P30" i="3"/>
  <c r="P18" i="3"/>
  <c r="P6" i="3"/>
  <c r="P24" i="3"/>
  <c r="P23" i="3"/>
  <c r="P20" i="3"/>
  <c r="P29" i="3"/>
  <c r="P17" i="3"/>
  <c r="P5" i="3"/>
  <c r="P21" i="3"/>
  <c r="P31" i="3"/>
  <c r="P19" i="3"/>
  <c r="P7" i="3"/>
  <c r="P28" i="3"/>
  <c r="P16" i="3"/>
  <c r="P4" i="3"/>
  <c r="Q68" i="18"/>
  <c r="U66" i="18" l="1"/>
  <c r="U63" i="18"/>
  <c r="U65" i="18"/>
  <c r="U67" i="18"/>
  <c r="U64" i="18"/>
  <c r="K13" i="9"/>
  <c r="N12" i="9"/>
  <c r="N11" i="9"/>
  <c r="N10" i="9"/>
  <c r="N8" i="9"/>
  <c r="N7" i="9"/>
  <c r="N6" i="9"/>
  <c r="U3" i="18" l="1"/>
  <c r="U68" i="18" s="1"/>
  <c r="S68" i="18"/>
  <c r="N4" i="9"/>
  <c r="N9" i="9"/>
  <c r="L13" i="9"/>
  <c r="P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K18" i="5"/>
  <c r="J18" i="5"/>
  <c r="N5" i="9" l="1"/>
  <c r="N13" i="9" s="1"/>
  <c r="L18" i="5"/>
  <c r="P3" i="5" l="1"/>
  <c r="P18" i="5" s="1"/>
  <c r="N18" i="5"/>
  <c r="K9" i="16"/>
  <c r="J3" i="20"/>
  <c r="J5" i="20"/>
  <c r="I6" i="20"/>
  <c r="J4" i="20"/>
  <c r="I33" i="4"/>
  <c r="J4" i="4"/>
  <c r="N4" i="4" s="1"/>
  <c r="J5" i="4"/>
  <c r="N5" i="4" s="1"/>
  <c r="J6" i="4"/>
  <c r="N6" i="4" s="1"/>
  <c r="J7" i="4"/>
  <c r="N7" i="4" s="1"/>
  <c r="J8" i="4"/>
  <c r="N8" i="4" s="1"/>
  <c r="J9" i="4"/>
  <c r="N9" i="4" s="1"/>
  <c r="J10" i="4"/>
  <c r="J11" i="4"/>
  <c r="J12" i="4"/>
  <c r="N12" i="4" s="1"/>
  <c r="J13" i="4"/>
  <c r="N13" i="4" s="1"/>
  <c r="J14" i="4"/>
  <c r="N14" i="4" s="1"/>
  <c r="J15" i="4"/>
  <c r="N15" i="4" s="1"/>
  <c r="J16" i="4"/>
  <c r="N16" i="4" s="1"/>
  <c r="J17" i="4"/>
  <c r="N17" i="4" s="1"/>
  <c r="J18" i="4"/>
  <c r="N18" i="4" s="1"/>
  <c r="J19" i="4"/>
  <c r="N19" i="4" s="1"/>
  <c r="J20" i="4"/>
  <c r="N20" i="4" s="1"/>
  <c r="J21" i="4"/>
  <c r="N21" i="4" s="1"/>
  <c r="J22" i="4"/>
  <c r="N22" i="4" s="1"/>
  <c r="J23" i="4"/>
  <c r="N23" i="4" s="1"/>
  <c r="J24" i="4"/>
  <c r="N24" i="4" s="1"/>
  <c r="J25" i="4"/>
  <c r="N25" i="4" s="1"/>
  <c r="J26" i="4"/>
  <c r="N26" i="4" s="1"/>
  <c r="J27" i="4"/>
  <c r="N27" i="4" s="1"/>
  <c r="J28" i="4"/>
  <c r="N28" i="4" s="1"/>
  <c r="J29" i="4"/>
  <c r="N29" i="4" s="1"/>
  <c r="J30" i="4"/>
  <c r="N30" i="4" s="1"/>
  <c r="J31" i="4"/>
  <c r="N31" i="4" s="1"/>
  <c r="J32" i="4"/>
  <c r="N32" i="4" s="1"/>
  <c r="J3" i="4"/>
  <c r="J6" i="20" l="1"/>
  <c r="L6" i="20"/>
  <c r="J33" i="4"/>
  <c r="L33" i="4"/>
  <c r="G18" i="5" l="1"/>
  <c r="K68" i="18" l="1"/>
  <c r="G68" i="18"/>
  <c r="H68" i="18"/>
  <c r="I68" i="18"/>
  <c r="J68" i="18"/>
  <c r="G5" i="8" l="1"/>
  <c r="G7" i="12" l="1"/>
  <c r="H7" i="12" l="1"/>
  <c r="G13" i="7"/>
  <c r="H13" i="7"/>
  <c r="G9" i="16" l="1"/>
  <c r="I6" i="19" l="1"/>
  <c r="H13" i="9" l="1"/>
  <c r="H6" i="20"/>
  <c r="H33" i="4" l="1"/>
  <c r="H35" i="3"/>
  <c r="G33" i="4" l="1"/>
  <c r="H6" i="19" l="1"/>
  <c r="D5" i="19"/>
  <c r="D4" i="19"/>
  <c r="C10" i="7" l="1"/>
  <c r="G35" i="3" l="1"/>
  <c r="C32" i="4" l="1"/>
  <c r="C8" i="16" l="1"/>
  <c r="C7" i="16"/>
  <c r="C6" i="16"/>
  <c r="C5" i="16"/>
  <c r="C4" i="16"/>
  <c r="C3" i="16"/>
  <c r="C3" i="12" l="1"/>
  <c r="C4" i="8"/>
  <c r="C3" i="8"/>
  <c r="D11" i="9" l="1"/>
  <c r="D12" i="9"/>
  <c r="D5" i="9"/>
  <c r="D9" i="9"/>
  <c r="D4" i="9"/>
  <c r="D6" i="9"/>
  <c r="D7" i="9"/>
  <c r="D8" i="9"/>
  <c r="D10" i="9"/>
  <c r="C11" i="2"/>
  <c r="C6" i="2"/>
  <c r="C3" i="2"/>
  <c r="C7" i="2"/>
  <c r="C8" i="2"/>
  <c r="C4" i="2"/>
  <c r="C5" i="2"/>
  <c r="C10" i="2"/>
  <c r="C9" i="2"/>
  <c r="C19" i="4"/>
  <c r="C24" i="4"/>
  <c r="C20" i="4"/>
  <c r="C17" i="4"/>
  <c r="C9" i="4"/>
  <c r="C21" i="4"/>
  <c r="C4" i="4"/>
  <c r="C12" i="4"/>
  <c r="C22" i="4"/>
  <c r="C10" i="4"/>
  <c r="C5" i="4"/>
  <c r="C13" i="4"/>
  <c r="C23" i="4"/>
  <c r="C14" i="4"/>
  <c r="C6" i="4"/>
  <c r="C25" i="4"/>
  <c r="C27" i="4"/>
  <c r="C26" i="4"/>
  <c r="C16" i="4"/>
  <c r="C7" i="5"/>
  <c r="C4" i="5"/>
  <c r="C10" i="5"/>
  <c r="C9" i="5"/>
  <c r="C4" i="7"/>
  <c r="C8" i="7"/>
  <c r="C5" i="7"/>
  <c r="C9" i="7"/>
  <c r="H18" i="5" l="1"/>
  <c r="M35" i="3" l="1"/>
  <c r="N35" i="3" l="1"/>
  <c r="P13" i="3"/>
  <c r="P35" i="3" s="1"/>
</calcChain>
</file>

<file path=xl/sharedStrings.xml><?xml version="1.0" encoding="utf-8"?>
<sst xmlns="http://schemas.openxmlformats.org/spreadsheetml/2006/main" count="1406" uniqueCount="717">
  <si>
    <t>Tipologia UDO</t>
  </si>
  <si>
    <t>DENOMINAZIONE ENTE GESTORE</t>
  </si>
  <si>
    <t>DENOMINAZIONE UDO</t>
  </si>
  <si>
    <t>SEDE UDO</t>
  </si>
  <si>
    <t>RSA</t>
  </si>
  <si>
    <t>KCS Caregiver Cooperativa Sociale</t>
  </si>
  <si>
    <t>F. Scaccabarozzi</t>
  </si>
  <si>
    <t>Ornago</t>
  </si>
  <si>
    <t>Il Parco Centro attività sociali</t>
  </si>
  <si>
    <t>Il Parco</t>
  </si>
  <si>
    <t>Carate Brianza</t>
  </si>
  <si>
    <t>Centro dell'anziano SRL</t>
  </si>
  <si>
    <t>Villa Cenacolo</t>
  </si>
  <si>
    <t>Lentate s/Seveso</t>
  </si>
  <si>
    <t>Villa Paradiso SRL</t>
  </si>
  <si>
    <t>Villa Paradiso</t>
  </si>
  <si>
    <t>Brugherio</t>
  </si>
  <si>
    <t>Consorzio SAN LAB</t>
  </si>
  <si>
    <t>Luigi Porro</t>
  </si>
  <si>
    <t>Barlassina</t>
  </si>
  <si>
    <t>Istituto Suore Domenicane SS. Rosario</t>
  </si>
  <si>
    <t>Oasi Domenicana</t>
  </si>
  <si>
    <t>Besana Brianza</t>
  </si>
  <si>
    <t>Mater Misericordiae</t>
  </si>
  <si>
    <t>Monza</t>
  </si>
  <si>
    <t>SEGESTA Gestioni SRL</t>
  </si>
  <si>
    <t>Sant'Andrea</t>
  </si>
  <si>
    <t>Fondazione G. Scola onlus</t>
  </si>
  <si>
    <t>Fondazione Giuseppina Scola onlus</t>
  </si>
  <si>
    <t>Fondazione Casa di Riposo L. e A. Agostoni onlus</t>
  </si>
  <si>
    <t>Lissone</t>
  </si>
  <si>
    <t>Congregazione religiosa Serve di Gesù Cristo</t>
  </si>
  <si>
    <t>Casa di riposo Madre Ada Bianchi</t>
  </si>
  <si>
    <t>Agrate Brianza</t>
  </si>
  <si>
    <t>Fondazione Casa Famiglia San Giuseppe</t>
  </si>
  <si>
    <t>Casa Famiglia S. Giuseppe</t>
  </si>
  <si>
    <t>Vimercate</t>
  </si>
  <si>
    <t>Fondazione Residenza Amica onlus</t>
  </si>
  <si>
    <t>Residenza Amica</t>
  </si>
  <si>
    <t>Giussano</t>
  </si>
  <si>
    <t>Fondazione Don Carlo Gnocchi onlus</t>
  </si>
  <si>
    <t>Fondazione Don Carlo Gnocchi onlus - Centro Ronzoni e Villa</t>
  </si>
  <si>
    <t>Seregno</t>
  </si>
  <si>
    <t>Fondazione Giuseppe Besana</t>
  </si>
  <si>
    <t>Meda</t>
  </si>
  <si>
    <t>Provincia religiosa di San Marziano di Don Orione</t>
  </si>
  <si>
    <t>Piccolo Cottolengo di Don Orione</t>
  </si>
  <si>
    <t>Fondazione Don Angelo Bellani onlus</t>
  </si>
  <si>
    <t>Don Angelo Bellani</t>
  </si>
  <si>
    <t>Cooperativa soc. COOPSELIOS Società cooperativa sociale</t>
  </si>
  <si>
    <t>Villa Teruzzi</t>
  </si>
  <si>
    <t>Concorezzo</t>
  </si>
  <si>
    <t>San Pietro</t>
  </si>
  <si>
    <t>Fondazione Opera San Camillo</t>
  </si>
  <si>
    <t>Residenza San Camillo</t>
  </si>
  <si>
    <t>Soc. Coop. Soc. Il Raggio Verde</t>
  </si>
  <si>
    <t>Corte Briantea</t>
  </si>
  <si>
    <t>Muggiò</t>
  </si>
  <si>
    <t>Soc. Coop. Soc. San Francesco</t>
  </si>
  <si>
    <t>San Francesco</t>
  </si>
  <si>
    <t>Nova Milanese</t>
  </si>
  <si>
    <t>Associazione Monte Tabor</t>
  </si>
  <si>
    <t>Don Emilio Meani</t>
  </si>
  <si>
    <t>Cesano Maderno</t>
  </si>
  <si>
    <t>RSA Bosco in Città</t>
  </si>
  <si>
    <t>Cooperativa sociale Quadrifoglio S.C. Onlus</t>
  </si>
  <si>
    <t>Anni Verdi</t>
  </si>
  <si>
    <t>Biassono</t>
  </si>
  <si>
    <t>Rita e Luigi Gelosa</t>
  </si>
  <si>
    <t>Briosco</t>
  </si>
  <si>
    <t>Anna e Guido Fossati</t>
  </si>
  <si>
    <t>Casa Cambiaghi</t>
  </si>
  <si>
    <t>Cooperativa sociale rieducazione motoria</t>
  </si>
  <si>
    <t>Le Querce</t>
  </si>
  <si>
    <t>Cavenago B.za</t>
  </si>
  <si>
    <t>Codess sociale società cooperativa sociale</t>
  </si>
  <si>
    <t>La Rosa d'Argento</t>
  </si>
  <si>
    <t>Ronco Briantino</t>
  </si>
  <si>
    <t>Villa San Clemente</t>
  </si>
  <si>
    <t>Villasanta</t>
  </si>
  <si>
    <t>ASP Pio e Ninetta Gavazzi</t>
  </si>
  <si>
    <t>L'Arca</t>
  </si>
  <si>
    <t>Desio</t>
  </si>
  <si>
    <t>I Gelsi</t>
  </si>
  <si>
    <t>Lazzate</t>
  </si>
  <si>
    <t>Casa Famiglia per Anziani di Busnago</t>
  </si>
  <si>
    <t>Busnago</t>
  </si>
  <si>
    <t>Villa Reale</t>
  </si>
  <si>
    <t>Totale</t>
  </si>
  <si>
    <t>Nuova Assistenza Societa’ Cooperativa Sociale Onlus</t>
  </si>
  <si>
    <t>Casa Di Riposo Sant' Antonio</t>
  </si>
  <si>
    <t>Barzio</t>
  </si>
  <si>
    <t>Congregazione Suore Misericordine Di San Gerardo - Monza</t>
  </si>
  <si>
    <t>Casa Di Riposo S. Francesco</t>
  </si>
  <si>
    <t>Bellano</t>
  </si>
  <si>
    <t>Parrocchia S. Martino Vescovo</t>
  </si>
  <si>
    <t>Casa Madonna Della Fiducia</t>
  </si>
  <si>
    <t>Calolziocorte</t>
  </si>
  <si>
    <t>Fondazione Casa Del Cieco Mons. Edoardo Gilardi Onlus</t>
  </si>
  <si>
    <t>Civate</t>
  </si>
  <si>
    <t>Fondazione Casa Di Riposo"Brambilla-Nava" Onlus</t>
  </si>
  <si>
    <t>Fondaz. Casa Di Riposo "BRAMBILLA-NAVA" Onlus</t>
  </si>
  <si>
    <t>R.S.A. Villa Serena</t>
  </si>
  <si>
    <t>Galbiate</t>
  </si>
  <si>
    <t>Lecco</t>
  </si>
  <si>
    <t>Istituti  Riuniti Airoldi E Muzzi - Onlus</t>
  </si>
  <si>
    <t>Istituti Riuniti Airoldi E Muzzi Onlus</t>
  </si>
  <si>
    <t>Casa Di Riposo Di Mandello Del Lario Onlus</t>
  </si>
  <si>
    <t>Mandello Del Lario</t>
  </si>
  <si>
    <t>Fondazione Casa Di Riposo Dr. Luigi E  Regina Sironi Onlus</t>
  </si>
  <si>
    <t>Oggiono</t>
  </si>
  <si>
    <t>A.S.A. Associazione Al Servizio Degli Anziani Onlus</t>
  </si>
  <si>
    <t>Residenza Villa Serena</t>
  </si>
  <si>
    <t>Introbio</t>
  </si>
  <si>
    <t>Rsa Pietro Buzzi</t>
  </si>
  <si>
    <t>Olginate</t>
  </si>
  <si>
    <t>Fondazione Istituto Sacra Famiglia - Onlus</t>
  </si>
  <si>
    <t>Istituto Sacra Famiglia</t>
  </si>
  <si>
    <t>Perledo</t>
  </si>
  <si>
    <t>Casa Madonna Della Neve Per Anziani Onlus</t>
  </si>
  <si>
    <t>Casa Madonna Della Neve Onlus</t>
  </si>
  <si>
    <t>Premana</t>
  </si>
  <si>
    <t>Comune Di Valmadrera</t>
  </si>
  <si>
    <t>R.S.A. Opera Pia Magistris</t>
  </si>
  <si>
    <t>Valmadrera</t>
  </si>
  <si>
    <t>Casa Di Riposo La Madonnina</t>
  </si>
  <si>
    <t>Vendrogno</t>
  </si>
  <si>
    <t>Casa Di Riposo Fondazione Fratelli Enrico E Antonio Nobili - Onlus</t>
  </si>
  <si>
    <t>Viganò</t>
  </si>
  <si>
    <t>Casa Di Riposo Carlo E Elisa Frigerio Onlus</t>
  </si>
  <si>
    <t>Brivio</t>
  </si>
  <si>
    <t>Fondazione Maria Monzini Onlus</t>
  </si>
  <si>
    <t>Rsa Fondazione Maria Monzini Onlus</t>
  </si>
  <si>
    <t>Casatenovo</t>
  </si>
  <si>
    <t>Azienda Speciale Del Comune Di Monticello Brianza Casa Di Riposo Monticello</t>
  </si>
  <si>
    <t>Casa Di Riposo Monticello - Azienda Speciale Del Comune Di Monticello Brianza</t>
  </si>
  <si>
    <t>Monticello Brianza</t>
  </si>
  <si>
    <t>Azienda Di Servizi Alla Persona Istituti Milanesi Martinitt E Stelline E Pio Albergo Trivulzio</t>
  </si>
  <si>
    <t>Istituto Geriatrico "G. &amp; C.  Frisia" Merate</t>
  </si>
  <si>
    <t>Merate</t>
  </si>
  <si>
    <t>Rsa San Giorgio</t>
  </si>
  <si>
    <t>Oliveto Lario</t>
  </si>
  <si>
    <t>Il Biffo  R.S.A. S.R.L.</t>
  </si>
  <si>
    <t>Villa Dei Cedri</t>
  </si>
  <si>
    <t>R.S.A. Mons. G. Borsieri Di Lecco</t>
  </si>
  <si>
    <t>Sodalitas Societa' Cooperativa Sociale Onlus</t>
  </si>
  <si>
    <t>Rsa Casa Famiglia Per Anziani</t>
  </si>
  <si>
    <t>Olgiate Molgora</t>
  </si>
  <si>
    <t>RSD</t>
  </si>
  <si>
    <t>Piccolo Cott. Don Orione</t>
  </si>
  <si>
    <t>Lega del Filo d'oro - ONLUS</t>
  </si>
  <si>
    <t>Centro socio sanitario residenziale sperimentale per sordo ciechi
 e pluriminorati psicosensoriali adulti</t>
  </si>
  <si>
    <t>Lesmo</t>
  </si>
  <si>
    <t>Beato Papa Giovanni XXIII</t>
  </si>
  <si>
    <t>Limbiate</t>
  </si>
  <si>
    <t>Fondazione Stefania Onlus</t>
  </si>
  <si>
    <t>Luigi e Dario Villa</t>
  </si>
  <si>
    <t>Casa Dei Ragazzi "TREVES De Sanctis"</t>
  </si>
  <si>
    <t>La Casa Di Franco Srl</t>
  </si>
  <si>
    <t>La Casa Di Franco</t>
  </si>
  <si>
    <t>Colico</t>
  </si>
  <si>
    <t>Associazione La Nostra Famiglia</t>
  </si>
  <si>
    <t>Giovanni E Giustina Monti</t>
  </si>
  <si>
    <t>Fondazione Istituto Sacra Famiglia</t>
  </si>
  <si>
    <t>CDD</t>
  </si>
  <si>
    <t>Comune di Monza</t>
  </si>
  <si>
    <t>Centro Diurno per Disabili - Via Gallarana</t>
  </si>
  <si>
    <t>Centro Diurno per Disabili - Via Silva</t>
  </si>
  <si>
    <t>Comune di Seregno</t>
  </si>
  <si>
    <t>Centro Diurno per Disabili</t>
  </si>
  <si>
    <t>Azienda Speciale Consortile Consorzio Desio - Brianza</t>
  </si>
  <si>
    <t>Cesano M.no</t>
  </si>
  <si>
    <t>Sant'Eugenio</t>
  </si>
  <si>
    <t>Soc. Coop. Sociale SOLARIS onlus</t>
  </si>
  <si>
    <t>Fuori Onda</t>
  </si>
  <si>
    <t>Besana B.za</t>
  </si>
  <si>
    <t>CDD Orto Magico</t>
  </si>
  <si>
    <t>Verano Brianza</t>
  </si>
  <si>
    <t>Cooperativa Progetto Sociale</t>
  </si>
  <si>
    <t>Seveso</t>
  </si>
  <si>
    <t>Offertasociale a.s.c.-azienda territoriale per i servizi alla persona</t>
  </si>
  <si>
    <t>Nucleo 1</t>
  </si>
  <si>
    <t>Usmate Velate</t>
  </si>
  <si>
    <t>Comune di Brugherio</t>
  </si>
  <si>
    <t>Il Ritorno</t>
  </si>
  <si>
    <t>Nucleo 2</t>
  </si>
  <si>
    <t>Sottosopra</t>
  </si>
  <si>
    <t>Macherio</t>
  </si>
  <si>
    <t>Comune di Cogliate</t>
  </si>
  <si>
    <t>Il Faro</t>
  </si>
  <si>
    <t>Cogliate</t>
  </si>
  <si>
    <t>Comune di Limbiate</t>
  </si>
  <si>
    <t>Soc. Coop. Sociale Novo Millennio</t>
  </si>
  <si>
    <t>Arconauta</t>
  </si>
  <si>
    <t>Cascina Fugazza</t>
  </si>
  <si>
    <t>Cornate D'Adda</t>
  </si>
  <si>
    <t>Le Grigne Societa' Cooperativa Sociale Onlus</t>
  </si>
  <si>
    <t>CDD Bellano</t>
  </si>
  <si>
    <t>Comune Di Calolziocorte</t>
  </si>
  <si>
    <t>Centro Diurno Disabili</t>
  </si>
  <si>
    <t>Comune Di Lecco</t>
  </si>
  <si>
    <t>Casa Di Stefano</t>
  </si>
  <si>
    <t>Arcobaleno Cooperativa Sociale Onlus</t>
  </si>
  <si>
    <t>CDD Primaluna</t>
  </si>
  <si>
    <t>Primaluna</t>
  </si>
  <si>
    <t>Provincia Italiana Della Congregazione Dei Servi Della Carita' Opera Don Guanella</t>
  </si>
  <si>
    <t>CDD Istituto S. Antonio - Opera Don Guanella</t>
  </si>
  <si>
    <t>Cassago Brianza</t>
  </si>
  <si>
    <t>Associazione Genitori E Amici Degli Handicappati Barzano' Onlus</t>
  </si>
  <si>
    <t>CDD AGAH</t>
  </si>
  <si>
    <t>Barzano'</t>
  </si>
  <si>
    <t>Azienda Speciale Retesalute</t>
  </si>
  <si>
    <t>Centro Diurno Disabili Di Merate</t>
  </si>
  <si>
    <t>Fondazione Centro La Rosa Onlus</t>
  </si>
  <si>
    <t>CDD "LA Rosa"</t>
  </si>
  <si>
    <t>Nibionno</t>
  </si>
  <si>
    <t>CDI</t>
  </si>
  <si>
    <t>L'Arcobaleno</t>
  </si>
  <si>
    <t>KCS caregiver cooperativa sociale</t>
  </si>
  <si>
    <t>Bosco in Città</t>
  </si>
  <si>
    <t>Preziosissimo Sangue</t>
  </si>
  <si>
    <t>Costa Bassa Parco Monza</t>
  </si>
  <si>
    <t>Il Sole c/o RSA Bellani</t>
  </si>
  <si>
    <t>G. Scola</t>
  </si>
  <si>
    <t>Comune di Agrate Brianza</t>
  </si>
  <si>
    <t>Comunale GIMOT</t>
  </si>
  <si>
    <t>Fondazione Casa Famiglia San Giuseppe onlus</t>
  </si>
  <si>
    <t>San Giuseppe</t>
  </si>
  <si>
    <t>Comune di Villasanta</t>
  </si>
  <si>
    <t>Coop. Soc. Eden srl onlus</t>
  </si>
  <si>
    <t>Le Soleil</t>
  </si>
  <si>
    <t>Codess sociale società cooperativa sociale onlus</t>
  </si>
  <si>
    <t>c/o RSA La rosa d'argento</t>
  </si>
  <si>
    <t>Ronco B.</t>
  </si>
  <si>
    <t>Maria Bambina</t>
  </si>
  <si>
    <t>Bellusco</t>
  </si>
  <si>
    <t>Residenza Amica Alzheimer</t>
  </si>
  <si>
    <t>Macalle'</t>
  </si>
  <si>
    <t>Ceriano Laghetto</t>
  </si>
  <si>
    <t>Karol Wojtyla</t>
  </si>
  <si>
    <t>La Casa del Sorriso</t>
  </si>
  <si>
    <t>Mezzago</t>
  </si>
  <si>
    <t>Comune di Arcore</t>
  </si>
  <si>
    <t>Arcore</t>
  </si>
  <si>
    <t>Coop. Sociale Nuovo Solco Onlus</t>
  </si>
  <si>
    <t>Cascina San Paolo</t>
  </si>
  <si>
    <t>Per Malati di Alzheimer</t>
  </si>
  <si>
    <t>CDI C/O RSA "ISTITUTI RIUNITI AIROLDI E MUZZI"</t>
  </si>
  <si>
    <t>L'ARCOBALENO SOCIETA' COOPERATIVA SOCIALE - ONLUS</t>
  </si>
  <si>
    <t>CDI PER ANZIANI IL CASTELLO</t>
  </si>
  <si>
    <t>Cesana Brianza</t>
  </si>
  <si>
    <t>PARROCCHIA S. MARTINO VESCOVO CASA MADONNA DELLA FIDUCIA</t>
  </si>
  <si>
    <t>CDI SAN GIUSEPPE C/O CASA MADONNA DELLA FIDUCIA</t>
  </si>
  <si>
    <t>CDI LE QUERCE DI MAMRE</t>
  </si>
  <si>
    <t>CDI LASER</t>
  </si>
  <si>
    <t>CDI CORTE BUSCA</t>
  </si>
  <si>
    <t>Lomagna</t>
  </si>
  <si>
    <t>I Girasoli</t>
  </si>
  <si>
    <t>Triuggio</t>
  </si>
  <si>
    <t>Sole e Luna</t>
  </si>
  <si>
    <t>Coop. Soc. OASI 2 a r.l. ONLUS</t>
  </si>
  <si>
    <t>Albatros</t>
  </si>
  <si>
    <t>Coop. Soc. Casa di Accoglienza Betania arl Onlus</t>
  </si>
  <si>
    <t>Casa di accoglienza Betania</t>
  </si>
  <si>
    <t>Renate</t>
  </si>
  <si>
    <t>Villa Volusia</t>
  </si>
  <si>
    <t>Il Granaio</t>
  </si>
  <si>
    <t>Paderno D'adda</t>
  </si>
  <si>
    <t>Provincia Italiana Dei Servi Della Carita' Opera Don Guanella</t>
  </si>
  <si>
    <t>CSS Casa S. Antonio</t>
  </si>
  <si>
    <t>La Mia Casa</t>
  </si>
  <si>
    <t>Le Grigne Societa' Coop. Sociale Onlus</t>
  </si>
  <si>
    <t>CSS La Valle</t>
  </si>
  <si>
    <t>CSS Progetto Sole</t>
  </si>
  <si>
    <t>CSS  Madonna Della Divina Provvidenza</t>
  </si>
  <si>
    <t>CSS  Sacro Cuore</t>
  </si>
  <si>
    <t>CSS Mauro</t>
  </si>
  <si>
    <t>TOX</t>
  </si>
  <si>
    <t>Soc. Coop.Sociale Stefano Casati</t>
  </si>
  <si>
    <t>A. Stefano Casati</t>
  </si>
  <si>
    <t>Comunità Mosca</t>
  </si>
  <si>
    <t>Associazione Comunità Nuova</t>
  </si>
  <si>
    <t>Fondazione ERIS</t>
  </si>
  <si>
    <t>Alba Di Bacco</t>
  </si>
  <si>
    <t>ACCOGLIENZA E LAVORO SOCIETA' COOP. SOCIALE ONLUS</t>
  </si>
  <si>
    <t>C.A.L. ACCOGLIENZA E LAVORO</t>
  </si>
  <si>
    <t>Molteno</t>
  </si>
  <si>
    <t>ATIPICA COOPERATIVA SOCIALE ONLUS</t>
  </si>
  <si>
    <t>ATIPICA - VILLA GORIZIA</t>
  </si>
  <si>
    <t>Sirtori</t>
  </si>
  <si>
    <t>ASSOCIAZIONE COMUNITA' IL GABBIANO ONLUS</t>
  </si>
  <si>
    <t>ASSOCIAZIONE IL GABBIANO - VILLA MALPENSATA</t>
  </si>
  <si>
    <t>ASSOCIAZIONE IL GABBIANO  - VILLA GUAGNELLINI</t>
  </si>
  <si>
    <t>SMI</t>
  </si>
  <si>
    <t>Aurora</t>
  </si>
  <si>
    <t>Famiglia Nuova Società Cooperativa Sociale</t>
  </si>
  <si>
    <t>S.M.I. Broletto</t>
  </si>
  <si>
    <t>RIA</t>
  </si>
  <si>
    <t>Associazione la Nostra Famiglia</t>
  </si>
  <si>
    <t>La Nostra Famiglia</t>
  </si>
  <si>
    <t>Carate</t>
  </si>
  <si>
    <t>AIAS Città di Monza Associazione Italiana Assistenza agli Spastici onlus</t>
  </si>
  <si>
    <t>A.I.A.S.</t>
  </si>
  <si>
    <t>Centro Ronzoni e Villa</t>
  </si>
  <si>
    <t>Servizio di Riabilitazione della Brianza</t>
  </si>
  <si>
    <t>RIA_INT</t>
  </si>
  <si>
    <t>Fondazione Istituto Sacra Famiglia Onlus</t>
  </si>
  <si>
    <t>Istituto Geriatrico G. E C. Frisia</t>
  </si>
  <si>
    <t>Bosisio Parini</t>
  </si>
  <si>
    <t>Fondazione Centro Orientamento Famiglia</t>
  </si>
  <si>
    <t>MONZA</t>
  </si>
  <si>
    <t>Fondazione per la famiglia Edith Stein onlus</t>
  </si>
  <si>
    <t>U.O. Consultorio familiare CEAF Desio</t>
  </si>
  <si>
    <t>DESIO</t>
  </si>
  <si>
    <t>Fondazione Centro per la Famiglia Cardinal C.M. Martini</t>
  </si>
  <si>
    <t>Centro Assistenza Famiglia Onlus</t>
  </si>
  <si>
    <t>VIMERCATE</t>
  </si>
  <si>
    <t>Consultorio familiare interdecanale Seregno</t>
  </si>
  <si>
    <t>SEREGNO</t>
  </si>
  <si>
    <t>Fondazione Don Silvano Caccia</t>
  </si>
  <si>
    <t>Celaf</t>
  </si>
  <si>
    <t>LECCO</t>
  </si>
  <si>
    <t>Interdecanale</t>
  </si>
  <si>
    <t>MERATE</t>
  </si>
  <si>
    <t>Sede territoriale</t>
  </si>
  <si>
    <t>Totale ATS della Brianza</t>
  </si>
  <si>
    <t xml:space="preserve">Lecco </t>
  </si>
  <si>
    <t>IL TIMONE DI ACETE</t>
  </si>
  <si>
    <t>LIMBIATE</t>
  </si>
  <si>
    <t>CASA AT</t>
  </si>
  <si>
    <t>Giobbe Cooperativa Sociale Onlus</t>
  </si>
  <si>
    <t>Comunità Centro Martinelli</t>
  </si>
  <si>
    <t xml:space="preserve">Caponago </t>
  </si>
  <si>
    <t>POST ACUTA</t>
  </si>
  <si>
    <t xml:space="preserve">CUDES (6 CIFRE) </t>
  </si>
  <si>
    <t>001005</t>
  </si>
  <si>
    <t>001046</t>
  </si>
  <si>
    <t>001047</t>
  </si>
  <si>
    <t>001093</t>
  </si>
  <si>
    <t>001125</t>
  </si>
  <si>
    <t>001161</t>
  </si>
  <si>
    <t>001004</t>
  </si>
  <si>
    <t>001048</t>
  </si>
  <si>
    <t>001073</t>
  </si>
  <si>
    <t>001124</t>
  </si>
  <si>
    <t>001148</t>
  </si>
  <si>
    <t>001164</t>
  </si>
  <si>
    <t>001184</t>
  </si>
  <si>
    <t>001196</t>
  </si>
  <si>
    <t>001197</t>
  </si>
  <si>
    <t>001000</t>
  </si>
  <si>
    <t>001001</t>
  </si>
  <si>
    <t>001040</t>
  </si>
  <si>
    <t>001045</t>
  </si>
  <si>
    <t>001069</t>
  </si>
  <si>
    <t>001075</t>
  </si>
  <si>
    <t>001077</t>
  </si>
  <si>
    <t>001115</t>
  </si>
  <si>
    <t>001116</t>
  </si>
  <si>
    <t>001117</t>
  </si>
  <si>
    <t>001118</t>
  </si>
  <si>
    <t>001119</t>
  </si>
  <si>
    <t>001120</t>
  </si>
  <si>
    <t>001141</t>
  </si>
  <si>
    <t>001142</t>
  </si>
  <si>
    <t>001143</t>
  </si>
  <si>
    <t>001144</t>
  </si>
  <si>
    <t>001156</t>
  </si>
  <si>
    <t>001158</t>
  </si>
  <si>
    <t>001189</t>
  </si>
  <si>
    <t>001190</t>
  </si>
  <si>
    <t>001191</t>
  </si>
  <si>
    <t>001215</t>
  </si>
  <si>
    <t>001218</t>
  </si>
  <si>
    <t>001071</t>
  </si>
  <si>
    <t>001072</t>
  </si>
  <si>
    <t>001194</t>
  </si>
  <si>
    <t>001195</t>
  </si>
  <si>
    <t>005441</t>
  </si>
  <si>
    <t>005442</t>
  </si>
  <si>
    <t>005443</t>
  </si>
  <si>
    <t>POSTI A CONTRATTO</t>
  </si>
  <si>
    <t>Codice Unità d'offerta</t>
  </si>
  <si>
    <t>001181</t>
  </si>
  <si>
    <t>Rembrant cooperativa sociale</t>
  </si>
  <si>
    <t>CASA DEI RAGAZZI - ISTITUTO DI ASSISTENZA MINORI ED ANZIANI ONLUS</t>
  </si>
  <si>
    <t>Kos Care Srl</t>
  </si>
  <si>
    <t>RSA Villa Reale POST ACUTA</t>
  </si>
  <si>
    <t>004962</t>
  </si>
  <si>
    <t>Terra di Mezzo</t>
  </si>
  <si>
    <t xml:space="preserve">COOPERATIVA SOCIALE LA VECCHIA QUERCIA </t>
  </si>
  <si>
    <t>SRM</t>
  </si>
  <si>
    <t>Il Ciliegio</t>
  </si>
  <si>
    <t xml:space="preserve">RSA Sant'Andrea 2 </t>
  </si>
  <si>
    <t xml:space="preserve"> </t>
  </si>
  <si>
    <t xml:space="preserve">Cooperativa Sociale San Nicolò Cooperativa Sociale O.n.l.u.s. </t>
  </si>
  <si>
    <t>BID</t>
  </si>
  <si>
    <t>CONSULTORI</t>
  </si>
  <si>
    <t>di cui SV</t>
  </si>
  <si>
    <t>POSTI ACCREDITATI</t>
  </si>
  <si>
    <t>000994</t>
  </si>
  <si>
    <t>001008</t>
  </si>
  <si>
    <t>001014</t>
  </si>
  <si>
    <t>001022</t>
  </si>
  <si>
    <t>001031</t>
  </si>
  <si>
    <t>001032</t>
  </si>
  <si>
    <t>001039</t>
  </si>
  <si>
    <t>001042</t>
  </si>
  <si>
    <t>001043</t>
  </si>
  <si>
    <t>001044</t>
  </si>
  <si>
    <t>001050</t>
  </si>
  <si>
    <t>001051</t>
  </si>
  <si>
    <t>001052</t>
  </si>
  <si>
    <t>001053</t>
  </si>
  <si>
    <t>001055</t>
  </si>
  <si>
    <t>001078</t>
  </si>
  <si>
    <t>001079</t>
  </si>
  <si>
    <t>001087</t>
  </si>
  <si>
    <t>001088</t>
  </si>
  <si>
    <t>001121</t>
  </si>
  <si>
    <t>001127</t>
  </si>
  <si>
    <t>001128</t>
  </si>
  <si>
    <t>001135</t>
  </si>
  <si>
    <t>001149</t>
  </si>
  <si>
    <t>001150</t>
  </si>
  <si>
    <t>001180</t>
  </si>
  <si>
    <t>001186</t>
  </si>
  <si>
    <t>001187</t>
  </si>
  <si>
    <t>001188</t>
  </si>
  <si>
    <t>001214</t>
  </si>
  <si>
    <t>003127</t>
  </si>
  <si>
    <t>005370</t>
  </si>
  <si>
    <t>006038</t>
  </si>
  <si>
    <t>004834</t>
  </si>
  <si>
    <t>004961</t>
  </si>
  <si>
    <t>015921</t>
  </si>
  <si>
    <t>POLO FRASSONI</t>
  </si>
  <si>
    <t>KCS CAREGIVER COOP.SOC.</t>
  </si>
  <si>
    <t>F.SCACCABAROZZI</t>
  </si>
  <si>
    <t>FONDAZIONE CASA DI RIPOSO LUIGIA E ALESSANDRO AGOSTONI ONLUS</t>
  </si>
  <si>
    <t>DON G. MOSCOTTI</t>
  </si>
  <si>
    <t>FONDAZIONE GIUSEPPE BESANA ONLUS</t>
  </si>
  <si>
    <t>CDI FONDAZIONE GIUSEPPE BESANA ONLUS</t>
  </si>
  <si>
    <t>DENOMINAZIONE UDO CDI</t>
  </si>
  <si>
    <t>DENOMINAZIONE ENTE GESTORE CDD</t>
  </si>
  <si>
    <t>001007</t>
  </si>
  <si>
    <t>001017</t>
  </si>
  <si>
    <t>001018</t>
  </si>
  <si>
    <t>001056</t>
  </si>
  <si>
    <t>001062</t>
  </si>
  <si>
    <t>001064</t>
  </si>
  <si>
    <t>001067</t>
  </si>
  <si>
    <t>001080</t>
  </si>
  <si>
    <t>001081</t>
  </si>
  <si>
    <t>001096</t>
  </si>
  <si>
    <t>001097</t>
  </si>
  <si>
    <t>001098</t>
  </si>
  <si>
    <t>001099</t>
  </si>
  <si>
    <t>001106</t>
  </si>
  <si>
    <t>001110</t>
  </si>
  <si>
    <t>001129</t>
  </si>
  <si>
    <t>001130</t>
  </si>
  <si>
    <t>001152</t>
  </si>
  <si>
    <t>001153</t>
  </si>
  <si>
    <t>001165</t>
  </si>
  <si>
    <t>001166</t>
  </si>
  <si>
    <t>001167</t>
  </si>
  <si>
    <t>001169</t>
  </si>
  <si>
    <t>001170</t>
  </si>
  <si>
    <t>001171</t>
  </si>
  <si>
    <t>001173</t>
  </si>
  <si>
    <t>001176</t>
  </si>
  <si>
    <t>001179</t>
  </si>
  <si>
    <t>001198</t>
  </si>
  <si>
    <t>001199</t>
  </si>
  <si>
    <t>001200</t>
  </si>
  <si>
    <t>001203</t>
  </si>
  <si>
    <t>001205</t>
  </si>
  <si>
    <t>001206</t>
  </si>
  <si>
    <t>La Meridiana SCS</t>
  </si>
  <si>
    <t>SCI MARO S.r.l.</t>
  </si>
  <si>
    <t>ASST della BRIANZA</t>
  </si>
  <si>
    <t>ASST della Brianza</t>
  </si>
  <si>
    <t>CSS</t>
  </si>
  <si>
    <t>La meridiana SCS</t>
  </si>
  <si>
    <t>La Muggiasca Coop. Sol. A.r.l.</t>
  </si>
  <si>
    <t>RIA - CI</t>
  </si>
  <si>
    <t>037786</t>
  </si>
  <si>
    <t>037787</t>
  </si>
  <si>
    <t>041708</t>
  </si>
  <si>
    <t>041709</t>
  </si>
  <si>
    <t>063828</t>
  </si>
  <si>
    <t>GROANE</t>
  </si>
  <si>
    <t>OASI GROANE</t>
  </si>
  <si>
    <t>MACHIAVELLI 1</t>
  </si>
  <si>
    <t>MACHIAVELLI 2</t>
  </si>
  <si>
    <t>RSA ANNI AZZURRI VICO MERCATI</t>
  </si>
  <si>
    <t>GRUPPO GHERON SRL</t>
  </si>
  <si>
    <t>LA VILLA SRL</t>
  </si>
  <si>
    <t>KOS CARE S.R.L.</t>
  </si>
  <si>
    <t>Bernareggio</t>
  </si>
  <si>
    <t>063848</t>
  </si>
  <si>
    <t>063968</t>
  </si>
  <si>
    <t>CSS "LUISA CORTI ARESE"</t>
  </si>
  <si>
    <t>CSS "ANTONIO CERVIERI"</t>
  </si>
  <si>
    <t>ASSOCIAZIONE LA ROSA VERDE</t>
  </si>
  <si>
    <t>ALLEGATO 1</t>
  </si>
  <si>
    <t>083789</t>
  </si>
  <si>
    <t>BUDGET 2023</t>
  </si>
  <si>
    <t>di cui Alzheimer</t>
  </si>
  <si>
    <t>decurtazione per ipoproduzione</t>
  </si>
  <si>
    <t>BUDGET 2023 (con decurtazione per ipoproduzione)</t>
  </si>
  <si>
    <t>ISTITUTI  RIUNITI AIROLDI E MUZZI - ONLUS fino al 02/05/2023 - dal 03/05/2023 L'ARCOBALENO SOCIETA' COOPERATIVA SOCIALE - ONLUS</t>
  </si>
  <si>
    <t>DATA SOTTOSCRIZIONE</t>
  </si>
  <si>
    <t>CONTRATTO DEFINITIVO 2023 FIRMATO IL</t>
  </si>
  <si>
    <t xml:space="preserve"> L'ARCOBALENO SOCIETA' COOPERATIVA SOCIALE - ONLUS</t>
  </si>
  <si>
    <t>30/06/2023 CONTRATTO VOLTURA DAL 03/05/2023</t>
  </si>
  <si>
    <t>28/06/2023 FILIERA</t>
  </si>
  <si>
    <t>abbattimento (50% ipo-produzione 2023)</t>
  </si>
  <si>
    <t>integrazione (3% ca  iperproduzione 2023)</t>
  </si>
  <si>
    <t>integrazione (53% ca  iperproduzione 2023)</t>
  </si>
  <si>
    <t>integrazione (51% ca  iperproduzione 2023)</t>
  </si>
  <si>
    <t>ipo all'interno filiera</t>
  </si>
  <si>
    <t>iper all'interno filiera</t>
  </si>
  <si>
    <t>integrazione (55% ca  iperproduzione 2023)</t>
  </si>
  <si>
    <t>integrazione (67% ca  iperproduzione 2023)</t>
  </si>
  <si>
    <t>Le Corti Dei Ragazzi</t>
  </si>
  <si>
    <t>POSTI A CONTRATTO ALL'01/01/2024</t>
  </si>
  <si>
    <t>POSTI A CONTRATTO AL 15/02/2024 per trasferimento posti</t>
  </si>
  <si>
    <t>INTEGRAZIONE APPLICAZIONE DGR n. XII/1513/2023</t>
  </si>
  <si>
    <t>BUDGET 2023 (senza integrazioni 2023 DGR 5000)</t>
  </si>
  <si>
    <t>CIG</t>
  </si>
  <si>
    <t>INTEGRAZIONE ICA (Applicazione DGR XII/1513/2023)</t>
  </si>
  <si>
    <t>BUDGET 2024 RIDETERMINATO dopo storicizzazione ipo/iper</t>
  </si>
  <si>
    <t>integrazioni ex DGR 5000 annue</t>
  </si>
  <si>
    <t>BUDGET 2024 DEFINITIVO</t>
  </si>
  <si>
    <t>B1845DA6C5</t>
  </si>
  <si>
    <t>B12A1AF2E8</t>
  </si>
  <si>
    <t>B13528F923</t>
  </si>
  <si>
    <t>B1845DFAE4</t>
  </si>
  <si>
    <t>B1845EB4CD</t>
  </si>
  <si>
    <t>B1845F08EC</t>
  </si>
  <si>
    <t>B1483C7901</t>
  </si>
  <si>
    <t>B1845F6DDE</t>
  </si>
  <si>
    <t>NON PREVISTO</t>
  </si>
  <si>
    <t>ACCONTI RIDETERMINATI</t>
  </si>
  <si>
    <t>totale posti dall'1/01/2024</t>
  </si>
  <si>
    <t>B12A024CEE</t>
  </si>
  <si>
    <t>B18744A90E</t>
  </si>
  <si>
    <t>B12A025DC1</t>
  </si>
  <si>
    <t>B187494620</t>
  </si>
  <si>
    <t>B12A026E94</t>
  </si>
  <si>
    <t>B12A027F67</t>
  </si>
  <si>
    <t>B1877178BE</t>
  </si>
  <si>
    <t>B187768B95</t>
  </si>
  <si>
    <t>B1877BC0EA</t>
  </si>
  <si>
    <t>B12A02803F</t>
  </si>
  <si>
    <t>B1878629E4</t>
  </si>
  <si>
    <t>B18788244E</t>
  </si>
  <si>
    <t>B1878A5131</t>
  </si>
  <si>
    <t>B1352909F6</t>
  </si>
  <si>
    <t>B1878D9C17</t>
  </si>
  <si>
    <t>B187979024</t>
  </si>
  <si>
    <t>B1879F6749</t>
  </si>
  <si>
    <t>B132FF7CEE</t>
  </si>
  <si>
    <t>B132FF8DC1</t>
  </si>
  <si>
    <t>B187E9CD4C</t>
  </si>
  <si>
    <t>B187F26F2D</t>
  </si>
  <si>
    <t>B12A029112</t>
  </si>
  <si>
    <t>B187F5FE37</t>
  </si>
  <si>
    <t>B135291AC9</t>
  </si>
  <si>
    <t>B179BCC162</t>
  </si>
  <si>
    <t>B179C5A68F</t>
  </si>
  <si>
    <t>B17B1B995E</t>
  </si>
  <si>
    <t>B17B1F9E2D</t>
  </si>
  <si>
    <t>B17B26BC41</t>
  </si>
  <si>
    <t>B17B29B3E0</t>
  </si>
  <si>
    <t>B17EDF6F2C</t>
  </si>
  <si>
    <t>B17B84721B</t>
  </si>
  <si>
    <t>B17B8984F2</t>
  </si>
  <si>
    <t>B17417A87F</t>
  </si>
  <si>
    <t>B17419F708</t>
  </si>
  <si>
    <t>B1741BE09F</t>
  </si>
  <si>
    <t>B1741CFEA2</t>
  </si>
  <si>
    <t>B144C2F863</t>
  </si>
  <si>
    <t>B12A1B4707</t>
  </si>
  <si>
    <t>confermato</t>
  </si>
  <si>
    <t>B135A14DB1</t>
  </si>
  <si>
    <t>B172877494</t>
  </si>
  <si>
    <t>B1721CE591</t>
  </si>
  <si>
    <t>B171DBB8DA</t>
  </si>
  <si>
    <t>B171DBC9AD</t>
  </si>
  <si>
    <t>B0C5DF208E</t>
  </si>
  <si>
    <t>B0C5DF3161</t>
  </si>
  <si>
    <t>B1721F55C0</t>
  </si>
  <si>
    <t>BUDGET DEFINITIVO  2024 (DGR XII/1827/2024: confermato il budget 2023)</t>
  </si>
  <si>
    <t>B172A81359</t>
  </si>
  <si>
    <t>B172A9C99F</t>
  </si>
  <si>
    <t>BUDGET 2024 con ipo-iper produzioni</t>
  </si>
  <si>
    <t>B17EE6C091</t>
  </si>
  <si>
    <t>B17EFC3B9B</t>
  </si>
  <si>
    <t>B17EFEBC9D</t>
  </si>
  <si>
    <t>B17F027E20</t>
  </si>
  <si>
    <t>B17F0575BF</t>
  </si>
  <si>
    <t>B134B7E44F</t>
  </si>
  <si>
    <t>B17F18B3EB</t>
  </si>
  <si>
    <t>B17F1B0274</t>
  </si>
  <si>
    <t>B17F2E83EC</t>
  </si>
  <si>
    <t>B17F306CAB</t>
  </si>
  <si>
    <t>B18046D90E</t>
  </si>
  <si>
    <t>B1804A78EB</t>
  </si>
  <si>
    <t>B180625429</t>
  </si>
  <si>
    <t>B1805FF4CD</t>
  </si>
  <si>
    <t>B1483C9AA7</t>
  </si>
  <si>
    <t>B1483C89D4</t>
  </si>
  <si>
    <t>B12A1B03BB</t>
  </si>
  <si>
    <t>B12A1B148E</t>
  </si>
  <si>
    <t>B12A1B2561</t>
  </si>
  <si>
    <t>B12A1B3634</t>
  </si>
  <si>
    <t>B172A0E472</t>
  </si>
  <si>
    <t>B144C2E790</t>
  </si>
  <si>
    <t>B180E566A8</t>
  </si>
  <si>
    <t>B180E8B266</t>
  </si>
  <si>
    <t>B132DE1445</t>
  </si>
  <si>
    <t>B1808B94CF</t>
  </si>
  <si>
    <t>B132DDE1CC</t>
  </si>
  <si>
    <t>B1808E15D1</t>
  </si>
  <si>
    <t>B132DDF29F</t>
  </si>
  <si>
    <t>B1809C9545</t>
  </si>
  <si>
    <t>B180A2C6F7</t>
  </si>
  <si>
    <t>B180A71FE5</t>
  </si>
  <si>
    <t>B132DE0372</t>
  </si>
  <si>
    <t>B180B58E86</t>
  </si>
  <si>
    <t>B180B896F8</t>
  </si>
  <si>
    <t>B180CAC71C</t>
  </si>
  <si>
    <t>B0C547E381</t>
  </si>
  <si>
    <t>B1862C2173</t>
  </si>
  <si>
    <t>B1862CA80B</t>
  </si>
  <si>
    <t>B186337200</t>
  </si>
  <si>
    <t>B1862E2BD8</t>
  </si>
  <si>
    <t>B1863BCFBD</t>
  </si>
  <si>
    <t>B1863C6800</t>
  </si>
  <si>
    <t>B1863D32BC</t>
  </si>
  <si>
    <t>B1866EB051</t>
  </si>
  <si>
    <t>B146B8EBC6</t>
  </si>
  <si>
    <t>B1867152F9</t>
  </si>
  <si>
    <t>B186758A41</t>
  </si>
  <si>
    <t>B1483C35B5</t>
  </si>
  <si>
    <t>B1867BAB20</t>
  </si>
  <si>
    <t>B146B8FC99</t>
  </si>
  <si>
    <t>B1867E5E9B</t>
  </si>
  <si>
    <t>B18682FBAD</t>
  </si>
  <si>
    <t>B186898256</t>
  </si>
  <si>
    <t>B1868DEC17</t>
  </si>
  <si>
    <t>B186927856</t>
  </si>
  <si>
    <t>B134B7C2A9</t>
  </si>
  <si>
    <t>B182369ABF</t>
  </si>
  <si>
    <t>B17170D5B8</t>
  </si>
  <si>
    <t>B1823A6D15</t>
  </si>
  <si>
    <t>B1843FAAA8</t>
  </si>
  <si>
    <t>B184402145</t>
  </si>
  <si>
    <t>B184410CCF</t>
  </si>
  <si>
    <t>B184425E23</t>
  </si>
  <si>
    <t>B18442D4C0</t>
  </si>
  <si>
    <t>B1844328DF</t>
  </si>
  <si>
    <t>B18443E2C8</t>
  </si>
  <si>
    <t>B184499DDD</t>
  </si>
  <si>
    <t>B18456CBFD</t>
  </si>
  <si>
    <t>B18457429A</t>
  </si>
  <si>
    <t>B184583EF7</t>
  </si>
  <si>
    <t>B184591A86</t>
  </si>
  <si>
    <t>B18459A1F6</t>
  </si>
  <si>
    <t>B1845A5B07</t>
  </si>
  <si>
    <t>B1845AF34A</t>
  </si>
  <si>
    <t>B13528E850</t>
  </si>
  <si>
    <t>B1845BDED4</t>
  </si>
  <si>
    <t>B1845C87EA</t>
  </si>
  <si>
    <t>B134B7D37C</t>
  </si>
  <si>
    <t>B1822E09B1</t>
  </si>
  <si>
    <t>B182303694</t>
  </si>
  <si>
    <t>B135A12C0B</t>
  </si>
  <si>
    <t>B1483C4688</t>
  </si>
  <si>
    <t>B144C2D6BD</t>
  </si>
  <si>
    <t>B181BA1EE4</t>
  </si>
  <si>
    <t>B181EAC1C2</t>
  </si>
  <si>
    <t>B181F233F5</t>
  </si>
  <si>
    <t>B181F56E08</t>
  </si>
  <si>
    <t>B1820FEBEE</t>
  </si>
  <si>
    <t>B181B52DB3</t>
  </si>
  <si>
    <t>B182157562</t>
  </si>
  <si>
    <t>B17EF6E578</t>
  </si>
  <si>
    <t>B17EF6F64B</t>
  </si>
  <si>
    <t>B1742FA563</t>
  </si>
  <si>
    <t>B1742FB636</t>
  </si>
  <si>
    <t>B135A13CDE</t>
  </si>
  <si>
    <t>B17EF7071E</t>
  </si>
  <si>
    <t>B1BE044A02</t>
  </si>
  <si>
    <t xml:space="preserve">ACCONTI RIDETERMINATI </t>
  </si>
  <si>
    <t>Project life</t>
  </si>
  <si>
    <t>SPOSTAMENTO POSTI E BUDGET SU CUDES 006038</t>
  </si>
  <si>
    <t xml:space="preserve"> VILLA VOLUSIA SRL BENEFIT</t>
  </si>
  <si>
    <t>VILLA VOLUSIA SRL BENEFIT</t>
  </si>
  <si>
    <t>totale posti All'1/01/2024</t>
  </si>
  <si>
    <t>POSTI A CONTRATTO 01/01/2024</t>
  </si>
  <si>
    <t>integrazione (1% ca  iperproduzione 2023)</t>
  </si>
  <si>
    <t>TOTALE POSTI A CONTRATTO           DALL'01/01/2024</t>
  </si>
  <si>
    <t>FILIERA 29/05/2024</t>
  </si>
  <si>
    <t>FILIERA 28/05/2024</t>
  </si>
  <si>
    <t>FILIERA 30/05/2024</t>
  </si>
  <si>
    <t>27/05/2024 voltura</t>
  </si>
  <si>
    <t>RSA LIMBIATE</t>
  </si>
  <si>
    <t>Punto Service Coop. Sociale  A R.L</t>
  </si>
  <si>
    <t>Associazione Il Ritorno APS</t>
  </si>
  <si>
    <t>S. Eugenio ODV</t>
  </si>
  <si>
    <t xml:space="preserve">Codess sociale società cooperativa sociale onlus fino al 14/07/2024 poi voltura a Cooperativa Sociale San Nicolò Cooperativa Sociale O.n.l.u.s. </t>
  </si>
  <si>
    <t>28/05/2024 contratto-  25/07/2024 addendum per voltura</t>
  </si>
  <si>
    <t>UNISON - CONSORZIO DI COOPERATIVE SOCIALI - COOPERATIVA SOCIALE fino al 29/04/2024 /  COOPERATIVA SOCIALE SAN MARTINO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</si>
</sst>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_-* #,##0.00_-;\-* #,##0.00_-;_-* &quot;-&quot;??_-;_-@_-"/>
    <numFmt numFmtId="165" formatCode="_-* #,##0.00_-;\-* #,##0.00_-;_-* \-??_-;_-@_-"/>
    <numFmt numFmtId="166" formatCode="_-* #,##0_-;\-* #,##0_-;_-* &quot;-&quot;_-;_-@_-"/>
    <numFmt numFmtId="167" formatCode="_-* #,##0_-;\-* #,##0_-;_-* \-??_-;_-@_-"/>
  </numFmts>
  <fonts count="48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  <charset val="1"/>
    </font>
    <font>
      <sz val="10"/>
      <name val="Arial"/>
      <family val="2"/>
    </font>
    <font>
      <sz val="12"/>
      <color rgb="FF000000"/>
      <name val="Calibri"/>
      <family val="2"/>
      <charset val="1"/>
    </font>
    <font>
      <sz val="10"/>
      <color rgb="FF000000"/>
      <name val="Century Gothic"/>
      <family val="2"/>
    </font>
    <font>
      <b/>
      <sz val="2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2"/>
      <color rgb="FF000000"/>
      <name val="Calibri"/>
      <family val="2"/>
    </font>
    <font>
      <sz val="14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1"/>
      <name val="Calibri"/>
      <family val="2"/>
      <charset val="1"/>
    </font>
    <font>
      <b/>
      <sz val="9"/>
      <name val="Century Gothic"/>
      <family val="2"/>
    </font>
    <font>
      <b/>
      <sz val="12"/>
      <name val="Calibri"/>
      <family val="2"/>
      <charset val="1"/>
    </font>
    <font>
      <b/>
      <sz val="11"/>
      <name val="Century Gothic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sz val="14"/>
      <name val="Calibri"/>
      <family val="2"/>
      <charset val="1"/>
    </font>
    <font>
      <b/>
      <sz val="14"/>
      <name val="Century Gothic"/>
      <family val="2"/>
    </font>
    <font>
      <sz val="16"/>
      <color rgb="FF000000"/>
      <name val="Calibri"/>
      <family val="2"/>
      <charset val="1"/>
    </font>
    <font>
      <b/>
      <sz val="16"/>
      <name val="Calibri"/>
      <family val="2"/>
      <charset val="1"/>
      <scheme val="minor"/>
    </font>
    <font>
      <sz val="16"/>
      <color rgb="FF000000"/>
      <name val="Calibri"/>
      <family val="2"/>
      <scheme val="minor"/>
    </font>
    <font>
      <b/>
      <sz val="14"/>
      <name val="Verdana"/>
      <family val="2"/>
      <charset val="1"/>
    </font>
    <font>
      <b/>
      <sz val="18"/>
      <name val="Verdana"/>
      <family val="2"/>
      <charset val="1"/>
    </font>
    <font>
      <sz val="18"/>
      <color rgb="FF000000"/>
      <name val="Calibri"/>
      <family val="2"/>
    </font>
    <font>
      <b/>
      <sz val="20"/>
      <name val="Calibri"/>
      <family val="2"/>
      <scheme val="minor"/>
    </font>
    <font>
      <b/>
      <sz val="20"/>
      <color rgb="FF000000"/>
      <name val="Calibri"/>
      <family val="2"/>
    </font>
    <font>
      <b/>
      <sz val="12"/>
      <name val="Verdana"/>
      <family val="2"/>
      <charset val="1"/>
    </font>
    <font>
      <sz val="12"/>
      <color rgb="FF000000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sz val="14"/>
      <name val="Verdana"/>
      <family val="2"/>
    </font>
    <font>
      <b/>
      <sz val="10"/>
      <name val="Verdana"/>
      <family val="2"/>
      <charset val="1"/>
    </font>
    <font>
      <sz val="14"/>
      <color rgb="FF000000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6"/>
      <name val="Verdana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165" fontId="7" fillId="0" borderId="0" applyBorder="0" applyProtection="0"/>
    <xf numFmtId="0" fontId="6" fillId="0" borderId="0"/>
    <xf numFmtId="0" fontId="11" fillId="0" borderId="0"/>
    <xf numFmtId="0" fontId="4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6" fontId="7" fillId="0" borderId="0" applyFont="0" applyFill="0" applyBorder="0" applyAlignment="0" applyProtection="0"/>
  </cellStyleXfs>
  <cellXfs count="315">
    <xf numFmtId="0" fontId="0" fillId="0" borderId="0" xfId="0"/>
    <xf numFmtId="0" fontId="0" fillId="0" borderId="2" xfId="0" applyFont="1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1" xfId="0" applyFill="1" applyBorder="1"/>
    <xf numFmtId="0" fontId="0" fillId="0" borderId="0" xfId="0" applyAlignment="1">
      <alignment horizontal="center" vertical="center"/>
    </xf>
    <xf numFmtId="0" fontId="0" fillId="0" borderId="0" xfId="0" applyFill="1"/>
    <xf numFmtId="0" fontId="0" fillId="0" borderId="2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2" borderId="0" xfId="0" applyFill="1"/>
    <xf numFmtId="0" fontId="0" fillId="0" borderId="3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vertical="center" wrapText="1"/>
    </xf>
    <xf numFmtId="0" fontId="0" fillId="0" borderId="1" xfId="0" applyFont="1" applyFill="1" applyBorder="1"/>
    <xf numFmtId="0" fontId="0" fillId="0" borderId="3" xfId="0" applyFont="1" applyFill="1" applyBorder="1"/>
    <xf numFmtId="0" fontId="0" fillId="0" borderId="3" xfId="0" applyFont="1" applyFill="1" applyBorder="1" applyAlignment="1"/>
    <xf numFmtId="0" fontId="0" fillId="0" borderId="6" xfId="0" applyFont="1" applyFill="1" applyBorder="1"/>
    <xf numFmtId="0" fontId="0" fillId="0" borderId="11" xfId="0" applyFont="1" applyFill="1" applyBorder="1"/>
    <xf numFmtId="0" fontId="0" fillId="0" borderId="6" xfId="0" applyFill="1" applyBorder="1"/>
    <xf numFmtId="0" fontId="0" fillId="0" borderId="11" xfId="0" applyFill="1" applyBorder="1" applyAlignment="1">
      <alignment horizontal="left"/>
    </xf>
    <xf numFmtId="0" fontId="0" fillId="0" borderId="11" xfId="0" applyFont="1" applyFill="1" applyBorder="1" applyAlignment="1">
      <alignment vertical="center"/>
    </xf>
    <xf numFmtId="0" fontId="0" fillId="0" borderId="15" xfId="0" applyFont="1" applyFill="1" applyBorder="1" applyAlignment="1">
      <alignment vertical="center"/>
    </xf>
    <xf numFmtId="0" fontId="0" fillId="0" borderId="12" xfId="0" applyFont="1" applyFill="1" applyBorder="1"/>
    <xf numFmtId="0" fontId="0" fillId="0" borderId="12" xfId="0" applyFont="1" applyFill="1" applyBorder="1" applyAlignment="1">
      <alignment horizontal="left" vertical="center"/>
    </xf>
    <xf numFmtId="0" fontId="0" fillId="0" borderId="12" xfId="0" applyFont="1" applyFill="1" applyBorder="1" applyAlignment="1">
      <alignment vertical="center"/>
    </xf>
    <xf numFmtId="0" fontId="5" fillId="0" borderId="17" xfId="0" applyFont="1" applyFill="1" applyBorder="1" applyAlignment="1"/>
    <xf numFmtId="0" fontId="0" fillId="0" borderId="7" xfId="0" applyFill="1" applyBorder="1" applyAlignment="1">
      <alignment horizontal="left" vertical="center"/>
    </xf>
    <xf numFmtId="0" fontId="0" fillId="2" borderId="1" xfId="0" applyFont="1" applyFill="1" applyBorder="1" applyAlignment="1">
      <alignment vertical="center"/>
    </xf>
    <xf numFmtId="0" fontId="0" fillId="2" borderId="3" xfId="0" applyFont="1" applyFill="1" applyBorder="1" applyAlignment="1">
      <alignment vertical="center"/>
    </xf>
    <xf numFmtId="0" fontId="0" fillId="0" borderId="7" xfId="0" applyFill="1" applyBorder="1" applyAlignment="1">
      <alignment horizontal="left"/>
    </xf>
    <xf numFmtId="0" fontId="0" fillId="0" borderId="11" xfId="0" applyFill="1" applyBorder="1" applyAlignment="1">
      <alignment horizontal="left" vertical="center"/>
    </xf>
    <xf numFmtId="0" fontId="0" fillId="0" borderId="12" xfId="0" applyFill="1" applyBorder="1"/>
    <xf numFmtId="0" fontId="5" fillId="0" borderId="15" xfId="0" applyFont="1" applyFill="1" applyBorder="1" applyAlignment="1"/>
    <xf numFmtId="165" fontId="7" fillId="0" borderId="0" xfId="1"/>
    <xf numFmtId="0" fontId="12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left"/>
    </xf>
    <xf numFmtId="0" fontId="12" fillId="2" borderId="6" xfId="0" applyFont="1" applyFill="1" applyBorder="1" applyAlignment="1">
      <alignment vertical="center"/>
    </xf>
    <xf numFmtId="0" fontId="12" fillId="2" borderId="18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vertical="center" wrapText="1"/>
    </xf>
    <xf numFmtId="0" fontId="12" fillId="2" borderId="11" xfId="0" applyFont="1" applyFill="1" applyBorder="1" applyAlignment="1">
      <alignment horizontal="left" vertical="center"/>
    </xf>
    <xf numFmtId="0" fontId="12" fillId="2" borderId="11" xfId="0" applyFont="1" applyFill="1" applyBorder="1" applyAlignment="1">
      <alignment vertical="center"/>
    </xf>
    <xf numFmtId="0" fontId="12" fillId="2" borderId="11" xfId="0" applyFont="1" applyFill="1" applyBorder="1" applyAlignment="1">
      <alignment vertical="center" wrapText="1"/>
    </xf>
    <xf numFmtId="0" fontId="0" fillId="2" borderId="2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0" fillId="2" borderId="1" xfId="0" applyFont="1" applyFill="1" applyBorder="1" applyAlignment="1">
      <alignment vertical="center" wrapText="1"/>
    </xf>
    <xf numFmtId="0" fontId="0" fillId="0" borderId="0" xfId="0"/>
    <xf numFmtId="0" fontId="0" fillId="0" borderId="0" xfId="0" applyFill="1"/>
    <xf numFmtId="43" fontId="0" fillId="2" borderId="0" xfId="0" applyNumberFormat="1" applyFill="1"/>
    <xf numFmtId="0" fontId="0" fillId="2" borderId="18" xfId="0" applyFill="1" applyBorder="1"/>
    <xf numFmtId="0" fontId="0" fillId="2" borderId="18" xfId="0" applyFill="1" applyBorder="1" applyAlignment="1">
      <alignment vertical="center" wrapText="1"/>
    </xf>
    <xf numFmtId="0" fontId="5" fillId="2" borderId="0" xfId="0" applyFont="1" applyFill="1"/>
    <xf numFmtId="0" fontId="19" fillId="0" borderId="11" xfId="0" applyFont="1" applyFill="1" applyBorder="1" applyAlignment="1">
      <alignment horizontal="center" vertical="center" wrapText="1"/>
    </xf>
    <xf numFmtId="0" fontId="20" fillId="0" borderId="11" xfId="0" applyNumberFormat="1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21" fillId="2" borderId="6" xfId="0" applyFont="1" applyFill="1" applyBorder="1" applyAlignment="1">
      <alignment horizontal="center" vertical="center" wrapText="1"/>
    </xf>
    <xf numFmtId="0" fontId="21" fillId="2" borderId="11" xfId="0" applyFont="1" applyFill="1" applyBorder="1" applyAlignment="1">
      <alignment horizontal="center" vertical="center" wrapText="1"/>
    </xf>
    <xf numFmtId="0" fontId="10" fillId="2" borderId="0" xfId="0" applyFont="1" applyFill="1"/>
    <xf numFmtId="0" fontId="12" fillId="2" borderId="6" xfId="0" applyFont="1" applyFill="1" applyBorder="1"/>
    <xf numFmtId="0" fontId="12" fillId="2" borderId="11" xfId="0" applyFont="1" applyFill="1" applyBorder="1"/>
    <xf numFmtId="0" fontId="12" fillId="2" borderId="11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 wrapText="1"/>
    </xf>
    <xf numFmtId="0" fontId="10" fillId="0" borderId="0" xfId="0" applyFont="1" applyFill="1"/>
    <xf numFmtId="0" fontId="24" fillId="2" borderId="6" xfId="0" applyFont="1" applyFill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  <xf numFmtId="0" fontId="24" fillId="2" borderId="11" xfId="0" applyFont="1" applyFill="1" applyBorder="1" applyAlignment="1">
      <alignment horizontal="center" vertical="center" wrapText="1"/>
    </xf>
    <xf numFmtId="0" fontId="24" fillId="2" borderId="1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6" fillId="2" borderId="0" xfId="0" applyFont="1" applyFill="1"/>
    <xf numFmtId="0" fontId="8" fillId="2" borderId="18" xfId="0" applyFont="1" applyFill="1" applyBorder="1" applyAlignment="1">
      <alignment vertical="center" wrapText="1"/>
    </xf>
    <xf numFmtId="0" fontId="24" fillId="2" borderId="18" xfId="0" applyFont="1" applyFill="1" applyBorder="1" applyAlignment="1">
      <alignment vertical="center" wrapText="1"/>
    </xf>
    <xf numFmtId="0" fontId="0" fillId="2" borderId="6" xfId="0" applyFont="1" applyFill="1" applyBorder="1" applyAlignment="1">
      <alignment vertical="center"/>
    </xf>
    <xf numFmtId="0" fontId="0" fillId="2" borderId="7" xfId="0" applyFont="1" applyFill="1" applyBorder="1" applyAlignment="1">
      <alignment horizontal="left" vertical="center"/>
    </xf>
    <xf numFmtId="0" fontId="0" fillId="2" borderId="11" xfId="0" applyFont="1" applyFill="1" applyBorder="1" applyAlignment="1">
      <alignment horizontal="left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vertical="center"/>
    </xf>
    <xf numFmtId="0" fontId="0" fillId="2" borderId="18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24" fillId="2" borderId="1" xfId="0" applyFont="1" applyFill="1" applyBorder="1" applyAlignment="1">
      <alignment vertical="center" wrapText="1"/>
    </xf>
    <xf numFmtId="0" fontId="24" fillId="2" borderId="11" xfId="0" applyFont="1" applyFill="1" applyBorder="1" applyAlignment="1">
      <alignment vertical="center" wrapText="1"/>
    </xf>
    <xf numFmtId="0" fontId="24" fillId="2" borderId="2" xfId="0" applyFont="1" applyFill="1" applyBorder="1" applyAlignment="1">
      <alignment vertical="center" wrapText="1"/>
    </xf>
    <xf numFmtId="0" fontId="26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8" fillId="2" borderId="6" xfId="0" applyFont="1" applyFill="1" applyBorder="1" applyAlignment="1">
      <alignment vertical="center"/>
    </xf>
    <xf numFmtId="0" fontId="8" fillId="2" borderId="7" xfId="0" applyFont="1" applyFill="1" applyBorder="1" applyAlignment="1">
      <alignment vertical="center"/>
    </xf>
    <xf numFmtId="0" fontId="8" fillId="2" borderId="1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/>
    </xf>
    <xf numFmtId="0" fontId="16" fillId="2" borderId="0" xfId="0" applyFont="1" applyFill="1" applyAlignment="1">
      <alignment horizontal="center" vertical="center"/>
    </xf>
    <xf numFmtId="0" fontId="16" fillId="2" borderId="16" xfId="0" applyFont="1" applyFill="1" applyBorder="1" applyAlignment="1">
      <alignment vertical="center"/>
    </xf>
    <xf numFmtId="0" fontId="16" fillId="2" borderId="20" xfId="0" applyFont="1" applyFill="1" applyBorder="1" applyAlignment="1">
      <alignment vertical="center"/>
    </xf>
    <xf numFmtId="165" fontId="16" fillId="2" borderId="18" xfId="0" applyNumberFormat="1" applyFont="1" applyFill="1" applyBorder="1" applyAlignment="1">
      <alignment horizontal="center" vertical="center"/>
    </xf>
    <xf numFmtId="0" fontId="26" fillId="2" borderId="6" xfId="0" applyFont="1" applyFill="1" applyBorder="1"/>
    <xf numFmtId="0" fontId="26" fillId="2" borderId="7" xfId="0" applyFont="1" applyFill="1" applyBorder="1" applyAlignment="1">
      <alignment horizontal="left" vertical="center"/>
    </xf>
    <xf numFmtId="0" fontId="26" fillId="3" borderId="2" xfId="0" applyFont="1" applyFill="1" applyBorder="1" applyAlignment="1">
      <alignment vertical="center"/>
    </xf>
    <xf numFmtId="0" fontId="26" fillId="3" borderId="1" xfId="0" applyFont="1" applyFill="1" applyBorder="1" applyAlignment="1">
      <alignment vertical="center" wrapText="1"/>
    </xf>
    <xf numFmtId="0" fontId="26" fillId="3" borderId="1" xfId="0" applyFont="1" applyFill="1" applyBorder="1" applyAlignment="1">
      <alignment vertical="center"/>
    </xf>
    <xf numFmtId="0" fontId="26" fillId="3" borderId="3" xfId="0" applyFont="1" applyFill="1" applyBorder="1" applyAlignment="1">
      <alignment vertical="center" wrapText="1"/>
    </xf>
    <xf numFmtId="0" fontId="26" fillId="2" borderId="1" xfId="0" applyFont="1" applyFill="1" applyBorder="1" applyAlignment="1">
      <alignment vertical="center"/>
    </xf>
    <xf numFmtId="0" fontId="26" fillId="2" borderId="1" xfId="0" applyFont="1" applyFill="1" applyBorder="1"/>
    <xf numFmtId="0" fontId="26" fillId="2" borderId="3" xfId="0" applyFont="1" applyFill="1" applyBorder="1"/>
    <xf numFmtId="0" fontId="26" fillId="2" borderId="3" xfId="0" applyFont="1" applyFill="1" applyBorder="1" applyAlignment="1">
      <alignment vertical="center"/>
    </xf>
    <xf numFmtId="0" fontId="24" fillId="2" borderId="8" xfId="0" applyFont="1" applyFill="1" applyBorder="1" applyAlignment="1">
      <alignment vertical="center"/>
    </xf>
    <xf numFmtId="0" fontId="26" fillId="2" borderId="1" xfId="0" applyFont="1" applyFill="1" applyBorder="1" applyAlignment="1">
      <alignment horizontal="center" vertical="center" wrapText="1"/>
    </xf>
    <xf numFmtId="0" fontId="26" fillId="2" borderId="11" xfId="0" applyFont="1" applyFill="1" applyBorder="1" applyAlignment="1">
      <alignment horizontal="center" vertical="center" wrapText="1"/>
    </xf>
    <xf numFmtId="0" fontId="26" fillId="2" borderId="11" xfId="0" applyNumberFormat="1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25" fillId="2" borderId="18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23" fillId="2" borderId="15" xfId="0" applyFont="1" applyFill="1" applyBorder="1" applyAlignment="1">
      <alignment horizontal="right" vertical="center"/>
    </xf>
    <xf numFmtId="0" fontId="23" fillId="2" borderId="16" xfId="0" applyFont="1" applyFill="1" applyBorder="1" applyAlignment="1">
      <alignment horizontal="right" vertical="center"/>
    </xf>
    <xf numFmtId="0" fontId="26" fillId="2" borderId="0" xfId="0" applyFont="1" applyFill="1" applyAlignment="1">
      <alignment horizontal="center" vertical="center"/>
    </xf>
    <xf numFmtId="0" fontId="25" fillId="2" borderId="7" xfId="0" applyFont="1" applyFill="1" applyBorder="1" applyAlignment="1">
      <alignment horizontal="center" vertical="center"/>
    </xf>
    <xf numFmtId="0" fontId="16" fillId="2" borderId="21" xfId="0" applyFont="1" applyFill="1" applyBorder="1" applyAlignment="1">
      <alignment horizontal="center" vertical="center"/>
    </xf>
    <xf numFmtId="0" fontId="0" fillId="2" borderId="18" xfId="0" applyFill="1" applyBorder="1" applyAlignment="1">
      <alignment vertical="center"/>
    </xf>
    <xf numFmtId="0" fontId="0" fillId="2" borderId="6" xfId="0" applyFill="1" applyBorder="1"/>
    <xf numFmtId="0" fontId="0" fillId="2" borderId="7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1" xfId="0" applyFont="1" applyFill="1" applyBorder="1"/>
    <xf numFmtId="0" fontId="0" fillId="2" borderId="3" xfId="0" applyFont="1" applyFill="1" applyBorder="1"/>
    <xf numFmtId="0" fontId="29" fillId="2" borderId="11" xfId="0" applyNumberFormat="1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vertical="center"/>
    </xf>
    <xf numFmtId="0" fontId="17" fillId="2" borderId="6" xfId="0" applyFont="1" applyFill="1" applyBorder="1" applyAlignment="1">
      <alignment vertical="center" wrapText="1"/>
    </xf>
    <xf numFmtId="0" fontId="0" fillId="2" borderId="22" xfId="0" applyFont="1" applyFill="1" applyBorder="1" applyAlignment="1">
      <alignment vertical="center" wrapText="1"/>
    </xf>
    <xf numFmtId="0" fontId="0" fillId="2" borderId="18" xfId="0" applyFont="1" applyFill="1" applyBorder="1"/>
    <xf numFmtId="0" fontId="14" fillId="2" borderId="8" xfId="0" applyFont="1" applyFill="1" applyBorder="1" applyAlignment="1"/>
    <xf numFmtId="0" fontId="14" fillId="2" borderId="9" xfId="0" applyFont="1" applyFill="1" applyBorder="1" applyAlignment="1"/>
    <xf numFmtId="0" fontId="15" fillId="2" borderId="10" xfId="0" applyFont="1" applyFill="1" applyBorder="1" applyAlignment="1"/>
    <xf numFmtId="0" fontId="15" fillId="2" borderId="9" xfId="0" applyFont="1" applyFill="1" applyBorder="1" applyAlignment="1">
      <alignment wrapText="1"/>
    </xf>
    <xf numFmtId="0" fontId="30" fillId="2" borderId="0" xfId="0" applyFont="1" applyFill="1" applyAlignment="1">
      <alignment vertical="center"/>
    </xf>
    <xf numFmtId="0" fontId="31" fillId="2" borderId="18" xfId="0" applyNumberFormat="1" applyFont="1" applyFill="1" applyBorder="1" applyAlignment="1">
      <alignment vertical="center" wrapText="1"/>
    </xf>
    <xf numFmtId="0" fontId="30" fillId="2" borderId="11" xfId="0" applyFont="1" applyFill="1" applyBorder="1" applyAlignment="1">
      <alignment vertical="center"/>
    </xf>
    <xf numFmtId="0" fontId="30" fillId="2" borderId="11" xfId="0" applyFont="1" applyFill="1" applyBorder="1" applyAlignment="1">
      <alignment vertical="center" wrapText="1"/>
    </xf>
    <xf numFmtId="0" fontId="18" fillId="2" borderId="16" xfId="0" applyFont="1" applyFill="1" applyBorder="1" applyAlignment="1">
      <alignment vertical="center"/>
    </xf>
    <xf numFmtId="0" fontId="30" fillId="2" borderId="0" xfId="0" applyFont="1" applyFill="1"/>
    <xf numFmtId="0" fontId="5" fillId="2" borderId="8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27" fillId="0" borderId="19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9" fillId="2" borderId="18" xfId="0" applyFont="1" applyFill="1" applyBorder="1" applyAlignment="1"/>
    <xf numFmtId="0" fontId="25" fillId="2" borderId="23" xfId="0" applyFont="1" applyFill="1" applyBorder="1" applyAlignment="1">
      <alignment horizontal="center" vertical="center"/>
    </xf>
    <xf numFmtId="167" fontId="0" fillId="2" borderId="18" xfId="0" applyNumberFormat="1" applyFill="1" applyBorder="1"/>
    <xf numFmtId="0" fontId="12" fillId="2" borderId="18" xfId="0" applyFont="1" applyFill="1" applyBorder="1" applyAlignment="1">
      <alignment vertical="center"/>
    </xf>
    <xf numFmtId="167" fontId="7" fillId="2" borderId="22" xfId="1" applyNumberFormat="1" applyFill="1" applyBorder="1" applyAlignment="1">
      <alignment vertical="center"/>
    </xf>
    <xf numFmtId="0" fontId="24" fillId="2" borderId="24" xfId="0" applyFont="1" applyFill="1" applyBorder="1" applyAlignment="1">
      <alignment horizontal="center" vertical="center" wrapText="1"/>
    </xf>
    <xf numFmtId="43" fontId="0" fillId="0" borderId="0" xfId="0" applyNumberFormat="1"/>
    <xf numFmtId="0" fontId="23" fillId="2" borderId="0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22" fillId="2" borderId="11" xfId="0" applyNumberFormat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3" fontId="34" fillId="2" borderId="23" xfId="2" applyNumberFormat="1" applyFont="1" applyFill="1" applyBorder="1" applyAlignment="1" applyProtection="1">
      <alignment horizontal="center" vertical="center" wrapText="1"/>
    </xf>
    <xf numFmtId="0" fontId="25" fillId="2" borderId="18" xfId="0" applyFont="1" applyFill="1" applyBorder="1" applyAlignment="1"/>
    <xf numFmtId="165" fontId="35" fillId="2" borderId="23" xfId="1" applyFont="1" applyFill="1" applyBorder="1" applyAlignment="1"/>
    <xf numFmtId="0" fontId="25" fillId="2" borderId="23" xfId="0" applyFont="1" applyFill="1" applyBorder="1" applyAlignment="1"/>
    <xf numFmtId="0" fontId="25" fillId="2" borderId="18" xfId="0" applyFont="1" applyFill="1" applyBorder="1" applyAlignment="1">
      <alignment wrapText="1"/>
    </xf>
    <xf numFmtId="0" fontId="25" fillId="2" borderId="2" xfId="0" applyFont="1" applyFill="1" applyBorder="1" applyAlignment="1">
      <alignment wrapText="1"/>
    </xf>
    <xf numFmtId="0" fontId="25" fillId="2" borderId="23" xfId="0" applyFont="1" applyFill="1" applyBorder="1" applyAlignment="1">
      <alignment wrapText="1"/>
    </xf>
    <xf numFmtId="0" fontId="25" fillId="2" borderId="24" xfId="0" applyFont="1" applyFill="1" applyBorder="1" applyAlignment="1">
      <alignment wrapText="1"/>
    </xf>
    <xf numFmtId="0" fontId="23" fillId="2" borderId="16" xfId="0" applyFont="1" applyFill="1" applyBorder="1" applyAlignment="1"/>
    <xf numFmtId="0" fontId="27" fillId="2" borderId="19" xfId="0" applyNumberFormat="1" applyFont="1" applyFill="1" applyBorder="1" applyAlignment="1">
      <alignment horizontal="center" vertical="center" wrapText="1"/>
    </xf>
    <xf numFmtId="0" fontId="0" fillId="2" borderId="18" xfId="0" applyFont="1" applyFill="1" applyBorder="1" applyAlignment="1">
      <alignment vertical="center" wrapText="1"/>
    </xf>
    <xf numFmtId="0" fontId="0" fillId="2" borderId="24" xfId="0" applyFont="1" applyFill="1" applyBorder="1" applyAlignment="1">
      <alignment vertical="center" wrapText="1"/>
    </xf>
    <xf numFmtId="0" fontId="13" fillId="2" borderId="12" xfId="0" applyFont="1" applyFill="1" applyBorder="1"/>
    <xf numFmtId="0" fontId="0" fillId="2" borderId="2" xfId="0" applyFont="1" applyFill="1" applyBorder="1"/>
    <xf numFmtId="0" fontId="0" fillId="2" borderId="8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right" vertical="center" wrapText="1"/>
    </xf>
    <xf numFmtId="0" fontId="0" fillId="0" borderId="0" xfId="0" applyFill="1" applyAlignment="1">
      <alignment horizontal="right"/>
    </xf>
    <xf numFmtId="0" fontId="0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wrapText="1"/>
    </xf>
    <xf numFmtId="0" fontId="5" fillId="2" borderId="9" xfId="0" applyFont="1" applyFill="1" applyBorder="1" applyAlignment="1"/>
    <xf numFmtId="0" fontId="5" fillId="2" borderId="10" xfId="0" applyFont="1" applyFill="1" applyBorder="1" applyAlignment="1"/>
    <xf numFmtId="165" fontId="37" fillId="2" borderId="24" xfId="0" applyNumberFormat="1" applyFont="1" applyFill="1" applyBorder="1" applyAlignment="1">
      <alignment horizontal="center" vertical="center"/>
    </xf>
    <xf numFmtId="165" fontId="36" fillId="2" borderId="24" xfId="0" applyNumberFormat="1" applyFont="1" applyFill="1" applyBorder="1"/>
    <xf numFmtId="165" fontId="37" fillId="2" borderId="24" xfId="0" applyNumberFormat="1" applyFont="1" applyFill="1" applyBorder="1"/>
    <xf numFmtId="165" fontId="37" fillId="2" borderId="23" xfId="1" applyFont="1" applyFill="1" applyBorder="1"/>
    <xf numFmtId="43" fontId="25" fillId="2" borderId="0" xfId="0" applyNumberFormat="1" applyFont="1" applyFill="1" applyAlignment="1">
      <alignment horizontal="center" vertical="center"/>
    </xf>
    <xf numFmtId="43" fontId="26" fillId="2" borderId="0" xfId="0" applyNumberFormat="1" applyFont="1" applyFill="1"/>
    <xf numFmtId="0" fontId="25" fillId="2" borderId="24" xfId="0" applyFont="1" applyFill="1" applyBorder="1" applyAlignment="1"/>
    <xf numFmtId="165" fontId="35" fillId="2" borderId="24" xfId="1" applyFont="1" applyFill="1" applyBorder="1" applyAlignment="1"/>
    <xf numFmtId="0" fontId="17" fillId="2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3" fontId="38" fillId="2" borderId="23" xfId="2" applyNumberFormat="1" applyFont="1" applyFill="1" applyBorder="1" applyAlignment="1" applyProtection="1">
      <alignment horizontal="center" vertical="center" wrapText="1"/>
    </xf>
    <xf numFmtId="3" fontId="38" fillId="2" borderId="24" xfId="2" applyNumberFormat="1" applyFont="1" applyFill="1" applyBorder="1" applyAlignment="1" applyProtection="1">
      <alignment horizontal="center" vertical="center" wrapText="1"/>
    </xf>
    <xf numFmtId="165" fontId="39" fillId="2" borderId="23" xfId="1" applyFont="1" applyFill="1" applyBorder="1" applyAlignment="1"/>
    <xf numFmtId="0" fontId="8" fillId="2" borderId="2" xfId="0" applyFont="1" applyFill="1" applyBorder="1" applyAlignment="1">
      <alignment vertical="center" wrapText="1"/>
    </xf>
    <xf numFmtId="0" fontId="8" fillId="2" borderId="11" xfId="0" applyFont="1" applyFill="1" applyBorder="1" applyAlignment="1">
      <alignment vertical="center" wrapText="1"/>
    </xf>
    <xf numFmtId="0" fontId="0" fillId="0" borderId="22" xfId="0" applyFill="1" applyBorder="1"/>
    <xf numFmtId="0" fontId="0" fillId="2" borderId="0" xfId="0" applyFill="1" applyBorder="1" applyAlignment="1">
      <alignment horizontal="center" vertical="center"/>
    </xf>
    <xf numFmtId="0" fontId="0" fillId="4" borderId="17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vertical="center" wrapText="1"/>
    </xf>
    <xf numFmtId="0" fontId="0" fillId="0" borderId="24" xfId="0" applyFont="1" applyFill="1" applyBorder="1"/>
    <xf numFmtId="167" fontId="35" fillId="2" borderId="24" xfId="1" applyNumberFormat="1" applyFont="1" applyFill="1" applyBorder="1" applyAlignment="1"/>
    <xf numFmtId="0" fontId="0" fillId="4" borderId="24" xfId="0" applyFill="1" applyBorder="1" applyAlignment="1">
      <alignment horizontal="left"/>
    </xf>
    <xf numFmtId="0" fontId="0" fillId="0" borderId="24" xfId="0" quotePrefix="1" applyFill="1" applyBorder="1" applyAlignment="1">
      <alignment horizontal="left"/>
    </xf>
    <xf numFmtId="49" fontId="0" fillId="0" borderId="0" xfId="0" applyNumberFormat="1"/>
    <xf numFmtId="0" fontId="0" fillId="2" borderId="24" xfId="0" applyFill="1" applyBorder="1" applyAlignment="1">
      <alignment vertical="center" wrapText="1"/>
    </xf>
    <xf numFmtId="0" fontId="0" fillId="2" borderId="24" xfId="0" applyFont="1" applyFill="1" applyBorder="1" applyAlignment="1">
      <alignment horizontal="center"/>
    </xf>
    <xf numFmtId="3" fontId="34" fillId="2" borderId="24" xfId="2" applyNumberFormat="1" applyFont="1" applyFill="1" applyBorder="1" applyAlignment="1" applyProtection="1">
      <alignment horizontal="center" vertical="center" wrapText="1"/>
    </xf>
    <xf numFmtId="3" fontId="33" fillId="2" borderId="23" xfId="2" applyNumberFormat="1" applyFont="1" applyFill="1" applyBorder="1" applyAlignment="1" applyProtection="1">
      <alignment horizontal="center" vertical="center" wrapText="1"/>
    </xf>
    <xf numFmtId="3" fontId="33" fillId="2" borderId="24" xfId="2" applyNumberFormat="1" applyFont="1" applyFill="1" applyBorder="1" applyAlignment="1" applyProtection="1">
      <alignment horizontal="center" vertical="center" wrapText="1"/>
    </xf>
    <xf numFmtId="165" fontId="7" fillId="2" borderId="0" xfId="1" applyFill="1"/>
    <xf numFmtId="165" fontId="35" fillId="4" borderId="24" xfId="1" applyFont="1" applyFill="1" applyBorder="1" applyAlignment="1"/>
    <xf numFmtId="0" fontId="0" fillId="2" borderId="0" xfId="0" applyFill="1" applyAlignment="1">
      <alignment horizontal="right"/>
    </xf>
    <xf numFmtId="0" fontId="0" fillId="2" borderId="6" xfId="0" applyFill="1" applyBorder="1" applyAlignment="1">
      <alignment vertical="center"/>
    </xf>
    <xf numFmtId="0" fontId="0" fillId="2" borderId="7" xfId="0" applyFill="1" applyBorder="1" applyAlignment="1">
      <alignment horizontal="left" vertical="center"/>
    </xf>
    <xf numFmtId="0" fontId="0" fillId="2" borderId="1" xfId="0" applyFont="1" applyFill="1" applyBorder="1" applyAlignment="1"/>
    <xf numFmtId="0" fontId="0" fillId="2" borderId="1" xfId="0" applyFont="1" applyFill="1" applyBorder="1" applyAlignment="1">
      <alignment wrapText="1"/>
    </xf>
    <xf numFmtId="0" fontId="0" fillId="2" borderId="1" xfId="0" applyFill="1" applyBorder="1" applyAlignment="1"/>
    <xf numFmtId="0" fontId="5" fillId="2" borderId="8" xfId="0" applyFont="1" applyFill="1" applyBorder="1" applyAlignment="1"/>
    <xf numFmtId="0" fontId="0" fillId="2" borderId="7" xfId="0" applyFont="1" applyFill="1" applyBorder="1" applyAlignment="1">
      <alignment horizontal="left"/>
    </xf>
    <xf numFmtId="0" fontId="5" fillId="2" borderId="24" xfId="0" applyFont="1" applyFill="1" applyBorder="1" applyAlignment="1">
      <alignment vertical="center"/>
    </xf>
    <xf numFmtId="0" fontId="5" fillId="2" borderId="24" xfId="0" applyFont="1" applyFill="1" applyBorder="1" applyAlignment="1">
      <alignment horizontal="center"/>
    </xf>
    <xf numFmtId="165" fontId="0" fillId="0" borderId="24" xfId="1" applyFont="1" applyBorder="1"/>
    <xf numFmtId="0" fontId="24" fillId="2" borderId="22" xfId="0" applyFont="1" applyFill="1" applyBorder="1" applyAlignment="1">
      <alignment horizontal="center" vertical="center" wrapText="1"/>
    </xf>
    <xf numFmtId="0" fontId="25" fillId="2" borderId="22" xfId="0" applyFont="1" applyFill="1" applyBorder="1" applyAlignment="1">
      <alignment horizontal="center" vertical="center"/>
    </xf>
    <xf numFmtId="0" fontId="25" fillId="2" borderId="14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5" fillId="2" borderId="4" xfId="0" applyFont="1" applyFill="1" applyBorder="1" applyAlignment="1">
      <alignment horizontal="center" vertical="center"/>
    </xf>
    <xf numFmtId="0" fontId="25" fillId="2" borderId="14" xfId="0" applyFont="1" applyFill="1" applyBorder="1" applyAlignment="1">
      <alignment wrapText="1"/>
    </xf>
    <xf numFmtId="0" fontId="26" fillId="2" borderId="14" xfId="0" applyFont="1" applyFill="1" applyBorder="1" applyAlignment="1">
      <alignment wrapText="1"/>
    </xf>
    <xf numFmtId="0" fontId="26" fillId="2" borderId="24" xfId="0" applyFont="1" applyFill="1" applyBorder="1" applyAlignment="1"/>
    <xf numFmtId="0" fontId="25" fillId="2" borderId="22" xfId="0" applyFont="1" applyFill="1" applyBorder="1" applyAlignment="1">
      <alignment wrapText="1"/>
    </xf>
    <xf numFmtId="14" fontId="12" fillId="0" borderId="24" xfId="0" applyNumberFormat="1" applyFont="1" applyFill="1" applyBorder="1"/>
    <xf numFmtId="14" fontId="12" fillId="0" borderId="24" xfId="0" applyNumberFormat="1" applyFont="1" applyFill="1" applyBorder="1" applyAlignment="1">
      <alignment wrapText="1"/>
    </xf>
    <xf numFmtId="14" fontId="12" fillId="0" borderId="24" xfId="0" quotePrefix="1" applyNumberFormat="1" applyFont="1" applyFill="1" applyBorder="1" applyAlignment="1">
      <alignment wrapText="1"/>
    </xf>
    <xf numFmtId="14" fontId="40" fillId="0" borderId="24" xfId="0" applyNumberFormat="1" applyFont="1" applyFill="1" applyBorder="1"/>
    <xf numFmtId="14" fontId="12" fillId="0" borderId="0" xfId="0" applyNumberFormat="1" applyFont="1" applyFill="1" applyBorder="1"/>
    <xf numFmtId="0" fontId="26" fillId="2" borderId="24" xfId="0" applyFont="1" applyFill="1" applyBorder="1"/>
    <xf numFmtId="165" fontId="41" fillId="2" borderId="24" xfId="1" applyFont="1" applyFill="1" applyBorder="1" applyAlignment="1"/>
    <xf numFmtId="165" fontId="40" fillId="2" borderId="24" xfId="0" applyNumberFormat="1" applyFont="1" applyFill="1" applyBorder="1"/>
    <xf numFmtId="3" fontId="42" fillId="2" borderId="23" xfId="2" applyNumberFormat="1" applyFont="1" applyFill="1" applyBorder="1" applyAlignment="1" applyProtection="1">
      <alignment horizontal="center" vertical="center" wrapText="1"/>
    </xf>
    <xf numFmtId="3" fontId="43" fillId="2" borderId="23" xfId="2" applyNumberFormat="1" applyFont="1" applyFill="1" applyBorder="1" applyAlignment="1" applyProtection="1">
      <alignment horizontal="center" vertical="center" wrapText="1"/>
    </xf>
    <xf numFmtId="165" fontId="40" fillId="2" borderId="23" xfId="1" applyFont="1" applyFill="1" applyBorder="1"/>
    <xf numFmtId="165" fontId="41" fillId="2" borderId="23" xfId="1" applyFont="1" applyFill="1" applyBorder="1" applyAlignment="1"/>
    <xf numFmtId="165" fontId="41" fillId="2" borderId="0" xfId="1" applyFont="1" applyFill="1" applyBorder="1" applyAlignment="1"/>
    <xf numFmtId="165" fontId="40" fillId="2" borderId="24" xfId="0" applyNumberFormat="1" applyFont="1" applyFill="1" applyBorder="1" applyAlignment="1">
      <alignment horizontal="center" vertical="center"/>
    </xf>
    <xf numFmtId="0" fontId="0" fillId="5" borderId="18" xfId="0" applyFill="1" applyBorder="1"/>
    <xf numFmtId="165" fontId="35" fillId="5" borderId="23" xfId="1" applyFont="1" applyFill="1" applyBorder="1" applyAlignment="1"/>
    <xf numFmtId="43" fontId="0" fillId="0" borderId="0" xfId="0" applyNumberFormat="1" applyFill="1"/>
    <xf numFmtId="0" fontId="8" fillId="2" borderId="4" xfId="0" applyFont="1" applyFill="1" applyBorder="1" applyAlignment="1">
      <alignment vertical="center" wrapText="1"/>
    </xf>
    <xf numFmtId="0" fontId="26" fillId="4" borderId="24" xfId="0" applyFont="1" applyFill="1" applyBorder="1"/>
    <xf numFmtId="165" fontId="37" fillId="2" borderId="0" xfId="0" applyNumberFormat="1" applyFont="1" applyFill="1" applyBorder="1" applyAlignment="1">
      <alignment horizontal="center" vertical="center"/>
    </xf>
    <xf numFmtId="0" fontId="14" fillId="2" borderId="22" xfId="0" applyFont="1" applyFill="1" applyBorder="1" applyAlignment="1"/>
    <xf numFmtId="0" fontId="14" fillId="2" borderId="0" xfId="0" applyFont="1" applyFill="1" applyBorder="1" applyAlignment="1"/>
    <xf numFmtId="0" fontId="12" fillId="2" borderId="24" xfId="0" applyFont="1" applyFill="1" applyBorder="1"/>
    <xf numFmtId="0" fontId="12" fillId="2" borderId="24" xfId="0" applyFont="1" applyFill="1" applyBorder="1" applyAlignment="1">
      <alignment horizontal="center" vertical="center"/>
    </xf>
    <xf numFmtId="0" fontId="12" fillId="2" borderId="24" xfId="0" applyFont="1" applyFill="1" applyBorder="1" applyAlignment="1">
      <alignment horizontal="left"/>
    </xf>
    <xf numFmtId="0" fontId="12" fillId="2" borderId="24" xfId="0" applyFont="1" applyFill="1" applyBorder="1" applyAlignment="1">
      <alignment horizontal="left" vertical="center"/>
    </xf>
    <xf numFmtId="0" fontId="12" fillId="2" borderId="24" xfId="0" applyFont="1" applyFill="1" applyBorder="1" applyAlignment="1">
      <alignment vertical="center" wrapText="1"/>
    </xf>
    <xf numFmtId="0" fontId="14" fillId="2" borderId="24" xfId="0" applyFont="1" applyFill="1" applyBorder="1" applyAlignment="1"/>
    <xf numFmtId="0" fontId="15" fillId="2" borderId="0" xfId="0" applyFont="1" applyFill="1" applyBorder="1" applyAlignment="1">
      <alignment wrapText="1"/>
    </xf>
    <xf numFmtId="0" fontId="15" fillId="2" borderId="17" xfId="0" applyFont="1" applyFill="1" applyBorder="1" applyAlignment="1"/>
    <xf numFmtId="3" fontId="34" fillId="2" borderId="19" xfId="2" applyNumberFormat="1" applyFont="1" applyFill="1" applyBorder="1" applyAlignment="1" applyProtection="1">
      <alignment horizontal="center" vertical="center" wrapText="1"/>
    </xf>
    <xf numFmtId="0" fontId="44" fillId="2" borderId="4" xfId="0" applyFont="1" applyFill="1" applyBorder="1" applyAlignment="1">
      <alignment horizontal="center" vertical="center"/>
    </xf>
    <xf numFmtId="0" fontId="44" fillId="2" borderId="4" xfId="0" applyFont="1" applyFill="1" applyBorder="1" applyAlignment="1">
      <alignment horizontal="center" vertical="center" wrapText="1"/>
    </xf>
    <xf numFmtId="0" fontId="45" fillId="2" borderId="24" xfId="0" applyFont="1" applyFill="1" applyBorder="1" applyAlignment="1">
      <alignment horizontal="center" vertical="center" wrapText="1"/>
    </xf>
    <xf numFmtId="0" fontId="44" fillId="2" borderId="24" xfId="0" applyFont="1" applyFill="1" applyBorder="1" applyAlignment="1"/>
    <xf numFmtId="0" fontId="46" fillId="2" borderId="24" xfId="0" applyFont="1" applyFill="1" applyBorder="1" applyAlignment="1"/>
    <xf numFmtId="0" fontId="44" fillId="2" borderId="18" xfId="0" applyFont="1" applyFill="1" applyBorder="1" applyAlignment="1"/>
    <xf numFmtId="0" fontId="44" fillId="2" borderId="23" xfId="0" applyFont="1" applyFill="1" applyBorder="1" applyAlignment="1"/>
    <xf numFmtId="0" fontId="44" fillId="2" borderId="24" xfId="0" applyFont="1" applyFill="1" applyBorder="1" applyAlignment="1">
      <alignment wrapText="1"/>
    </xf>
    <xf numFmtId="0" fontId="44" fillId="2" borderId="18" xfId="0" applyFont="1" applyFill="1" applyBorder="1" applyAlignment="1">
      <alignment wrapText="1"/>
    </xf>
    <xf numFmtId="167" fontId="41" fillId="2" borderId="24" xfId="1" applyNumberFormat="1" applyFont="1" applyFill="1" applyBorder="1" applyAlignment="1"/>
    <xf numFmtId="0" fontId="44" fillId="2" borderId="0" xfId="0" applyFont="1" applyFill="1" applyAlignment="1">
      <alignment horizontal="center" vertical="center"/>
    </xf>
    <xf numFmtId="0" fontId="44" fillId="2" borderId="0" xfId="0" applyFont="1" applyFill="1" applyAlignment="1">
      <alignment horizontal="center" vertical="center" wrapText="1"/>
    </xf>
    <xf numFmtId="0" fontId="46" fillId="2" borderId="0" xfId="0" applyFont="1" applyFill="1"/>
    <xf numFmtId="0" fontId="46" fillId="2" borderId="11" xfId="0" applyFont="1" applyFill="1" applyBorder="1" applyAlignment="1">
      <alignment horizontal="center" vertical="center" wrapText="1"/>
    </xf>
    <xf numFmtId="0" fontId="46" fillId="2" borderId="11" xfId="0" applyFont="1" applyFill="1" applyBorder="1" applyAlignment="1">
      <alignment horizontal="right" vertical="center"/>
    </xf>
    <xf numFmtId="0" fontId="46" fillId="2" borderId="24" xfId="0" applyFont="1" applyFill="1" applyBorder="1" applyAlignment="1">
      <alignment horizontal="right" vertical="center"/>
    </xf>
    <xf numFmtId="0" fontId="46" fillId="3" borderId="11" xfId="0" applyFont="1" applyFill="1" applyBorder="1" applyAlignment="1">
      <alignment horizontal="right" vertical="center" wrapText="1"/>
    </xf>
    <xf numFmtId="0" fontId="46" fillId="3" borderId="24" xfId="0" applyFont="1" applyFill="1" applyBorder="1" applyAlignment="1">
      <alignment horizontal="right" vertical="center" wrapText="1"/>
    </xf>
    <xf numFmtId="0" fontId="46" fillId="3" borderId="8" xfId="0" applyFont="1" applyFill="1" applyBorder="1" applyAlignment="1">
      <alignment horizontal="right" vertical="center" wrapText="1"/>
    </xf>
    <xf numFmtId="0" fontId="46" fillId="3" borderId="22" xfId="0" applyFont="1" applyFill="1" applyBorder="1" applyAlignment="1">
      <alignment horizontal="right" vertical="center" wrapText="1"/>
    </xf>
    <xf numFmtId="0" fontId="46" fillId="2" borderId="8" xfId="0" applyFont="1" applyFill="1" applyBorder="1" applyAlignment="1">
      <alignment horizontal="right" vertical="center"/>
    </xf>
    <xf numFmtId="0" fontId="46" fillId="2" borderId="22" xfId="0" applyFont="1" applyFill="1" applyBorder="1" applyAlignment="1">
      <alignment horizontal="right" vertical="center"/>
    </xf>
    <xf numFmtId="0" fontId="45" fillId="2" borderId="10" xfId="0" applyFont="1" applyFill="1" applyBorder="1" applyAlignment="1">
      <alignment horizontal="right" vertical="center"/>
    </xf>
    <xf numFmtId="0" fontId="46" fillId="2" borderId="0" xfId="0" applyFont="1" applyFill="1" applyAlignment="1">
      <alignment horizontal="right"/>
    </xf>
    <xf numFmtId="3" fontId="47" fillId="2" borderId="23" xfId="2" applyNumberFormat="1" applyFont="1" applyFill="1" applyBorder="1" applyAlignment="1" applyProtection="1">
      <alignment horizontal="center" vertical="center" wrapText="1"/>
    </xf>
    <xf numFmtId="0" fontId="0" fillId="6" borderId="11" xfId="0" applyFill="1" applyBorder="1" applyAlignment="1">
      <alignment horizontal="right"/>
    </xf>
    <xf numFmtId="0" fontId="0" fillId="6" borderId="11" xfId="0" applyFill="1" applyBorder="1" applyAlignment="1">
      <alignment horizontal="right" vertical="center"/>
    </xf>
    <xf numFmtId="0" fontId="0" fillId="6" borderId="11" xfId="0" applyFill="1" applyBorder="1" applyAlignment="1">
      <alignment horizontal="left"/>
    </xf>
    <xf numFmtId="0" fontId="0" fillId="6" borderId="12" xfId="0" applyFill="1" applyBorder="1" applyAlignment="1">
      <alignment horizontal="left"/>
    </xf>
    <xf numFmtId="14" fontId="17" fillId="0" borderId="24" xfId="0" applyNumberFormat="1" applyFont="1" applyFill="1" applyBorder="1"/>
    <xf numFmtId="14" fontId="30" fillId="0" borderId="24" xfId="0" applyNumberFormat="1" applyFont="1" applyFill="1" applyBorder="1"/>
    <xf numFmtId="14" fontId="40" fillId="0" borderId="24" xfId="0" applyNumberFormat="1" applyFont="1" applyBorder="1"/>
    <xf numFmtId="0" fontId="32" fillId="2" borderId="24" xfId="0" applyFont="1" applyFill="1" applyBorder="1" applyAlignment="1"/>
    <xf numFmtId="0" fontId="32" fillId="2" borderId="7" xfId="0" applyFont="1" applyFill="1" applyBorder="1" applyAlignment="1"/>
    <xf numFmtId="0" fontId="32" fillId="2" borderId="23" xfId="0" applyFont="1" applyFill="1" applyBorder="1" applyAlignment="1"/>
    <xf numFmtId="0" fontId="32" fillId="2" borderId="18" xfId="0" applyFont="1" applyFill="1" applyBorder="1" applyAlignment="1"/>
    <xf numFmtId="0" fontId="32" fillId="2" borderId="1" xfId="0" applyFont="1" applyFill="1" applyBorder="1" applyAlignment="1"/>
    <xf numFmtId="0" fontId="26" fillId="2" borderId="11" xfId="0" applyFont="1" applyFill="1" applyBorder="1" applyAlignment="1">
      <alignment horizontal="left" vertical="center"/>
    </xf>
    <xf numFmtId="14" fontId="12" fillId="2" borderId="24" xfId="0" applyNumberFormat="1" applyFont="1" applyFill="1" applyBorder="1"/>
    <xf numFmtId="14" fontId="17" fillId="2" borderId="24" xfId="0" applyNumberFormat="1" applyFont="1" applyFill="1" applyBorder="1" applyAlignment="1">
      <alignment wrapText="1"/>
    </xf>
    <xf numFmtId="49" fontId="12" fillId="2" borderId="11" xfId="0" applyNumberFormat="1" applyFont="1" applyFill="1" applyBorder="1" applyAlignment="1">
      <alignment horizontal="left" vertical="center"/>
    </xf>
  </cellXfs>
  <cellStyles count="11">
    <cellStyle name="Migliaia" xfId="1" builtinId="3"/>
    <cellStyle name="Migliaia [0] 2" xfId="10"/>
    <cellStyle name="Migliaia 2" xfId="7"/>
    <cellStyle name="Migliaia 6" xfId="8"/>
    <cellStyle name="Normale" xfId="0" builtinId="0"/>
    <cellStyle name="Normale 2" xfId="3"/>
    <cellStyle name="Normale 3" xfId="4"/>
    <cellStyle name="Normale 3 2" xfId="5"/>
    <cellStyle name="Normale 3 3" xfId="9"/>
    <cellStyle name="Normale 4" xfId="6"/>
    <cellStyle name="TableStyleLight1" xfId="2"/>
  </cellStyles>
  <dxfs count="60">
    <dxf>
      <fill>
        <patternFill patternType="none">
          <fgColor indexed="64"/>
          <bgColor auto="1"/>
        </patternFill>
      </fill>
    </dxf>
    <dxf>
      <font>
        <color theme="0"/>
      </font>
      <fill>
        <patternFill patternType="solid">
          <fgColor theme="4" tint="0.79995117038483843"/>
          <bgColor rgb="FF008000"/>
        </patternFill>
      </fill>
    </dxf>
    <dxf>
      <font>
        <b/>
        <color theme="1"/>
      </font>
    </dxf>
    <dxf>
      <font>
        <b/>
        <color theme="1"/>
      </font>
      <fill>
        <patternFill patternType="solid">
          <fgColor theme="4" tint="0.79992065187536243"/>
          <bgColor rgb="FFB8E08C"/>
        </patternFill>
      </fill>
    </dxf>
    <dxf>
      <font>
        <b/>
        <color theme="1"/>
      </font>
    </dxf>
    <dxf>
      <font>
        <b/>
        <color theme="1"/>
      </font>
      <fill>
        <patternFill patternType="solid">
          <fgColor theme="4" tint="0.59999389629810485"/>
          <bgColor rgb="FF92D050"/>
        </patternFill>
      </fill>
    </dxf>
    <dxf>
      <font>
        <b/>
        <color theme="1"/>
      </font>
      <fill>
        <patternFill patternType="none">
          <bgColor auto="1"/>
        </patternFill>
      </fill>
      <border>
        <left style="medium">
          <color theme="4" tint="0.59999389629810485"/>
        </left>
        <right style="medium">
          <color theme="4" tint="0.59999389629810485"/>
        </right>
        <top style="medium">
          <color theme="4" tint="0.59999389629810485"/>
        </top>
        <bottom style="medium">
          <color theme="4" tint="0.59999389629810485"/>
        </bottom>
      </border>
    </dxf>
    <dxf>
      <fill>
        <patternFill patternType="none">
          <bgColor auto="1"/>
        </patternFill>
      </fill>
      <border>
        <left style="thin">
          <color theme="4" tint="0.39997558519241921"/>
        </left>
        <right style="thin">
          <color theme="4" tint="0.39997558519241921"/>
        </right>
      </border>
    </dxf>
    <dxf>
      <border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  <dxf>
      <font>
        <color theme="0"/>
      </font>
      <fill>
        <patternFill>
          <bgColor rgb="FF008000"/>
        </patternFill>
      </fill>
      <border>
        <top style="thin">
          <color theme="4" tint="-0.249977111117893"/>
        </top>
        <bottom style="medium">
          <color theme="4" tint="-0.249977111117893"/>
        </bottom>
      </border>
    </dxf>
    <dxf>
      <font>
        <b/>
        <color theme="0"/>
      </font>
      <fill>
        <patternFill patternType="solid">
          <fgColor theme="4"/>
          <bgColor rgb="FF008000"/>
        </patternFill>
      </fill>
      <border>
        <top style="medium">
          <color theme="4" tint="-0.249977111117893"/>
        </top>
      </border>
    </dxf>
    <dxf>
      <font>
        <color theme="1"/>
      </font>
    </dxf>
    <dxf>
      <fill>
        <patternFill patternType="none">
          <fgColor indexed="64"/>
          <bgColor auto="1"/>
        </patternFill>
      </fill>
    </dxf>
    <dxf>
      <font>
        <color theme="0"/>
      </font>
      <fill>
        <patternFill patternType="solid">
          <fgColor theme="4" tint="0.79995117038483843"/>
          <bgColor rgb="FF008000"/>
        </patternFill>
      </fill>
    </dxf>
    <dxf>
      <font>
        <b/>
        <color theme="1"/>
      </font>
    </dxf>
    <dxf>
      <font>
        <b/>
        <color theme="1"/>
      </font>
      <fill>
        <patternFill patternType="solid">
          <fgColor theme="4" tint="0.79992065187536243"/>
          <bgColor rgb="FFB8E08C"/>
        </patternFill>
      </fill>
    </dxf>
    <dxf>
      <font>
        <b/>
        <color theme="1"/>
      </font>
    </dxf>
    <dxf>
      <font>
        <b/>
        <color theme="1"/>
      </font>
      <fill>
        <patternFill patternType="solid">
          <fgColor theme="4" tint="0.59999389629810485"/>
          <bgColor rgb="FF92D050"/>
        </patternFill>
      </fill>
    </dxf>
    <dxf>
      <font>
        <b/>
        <color theme="1"/>
      </font>
      <fill>
        <patternFill patternType="none">
          <bgColor auto="1"/>
        </patternFill>
      </fill>
      <border>
        <left style="medium">
          <color theme="4" tint="0.59999389629810485"/>
        </left>
        <right style="medium">
          <color theme="4" tint="0.59999389629810485"/>
        </right>
        <top style="medium">
          <color theme="4" tint="0.59999389629810485"/>
        </top>
        <bottom style="medium">
          <color theme="4" tint="0.59999389629810485"/>
        </bottom>
      </border>
    </dxf>
    <dxf>
      <fill>
        <patternFill patternType="none">
          <bgColor auto="1"/>
        </patternFill>
      </fill>
      <border>
        <left style="thin">
          <color theme="4" tint="0.39997558519241921"/>
        </left>
        <right style="thin">
          <color theme="4" tint="0.39997558519241921"/>
        </right>
      </border>
    </dxf>
    <dxf>
      <border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  <dxf>
      <font>
        <color theme="0"/>
      </font>
      <fill>
        <patternFill>
          <bgColor rgb="FF008000"/>
        </patternFill>
      </fill>
      <border>
        <top style="thin">
          <color theme="4" tint="-0.249977111117893"/>
        </top>
        <bottom style="medium">
          <color theme="4" tint="-0.249977111117893"/>
        </bottom>
      </border>
    </dxf>
    <dxf>
      <font>
        <b/>
        <color theme="0"/>
      </font>
      <fill>
        <patternFill patternType="solid">
          <fgColor theme="4"/>
          <bgColor rgb="FF008000"/>
        </patternFill>
      </fill>
      <border>
        <top style="medium">
          <color theme="4" tint="-0.249977111117893"/>
        </top>
      </border>
    </dxf>
    <dxf>
      <font>
        <color theme="1"/>
      </font>
    </dxf>
    <dxf>
      <fill>
        <patternFill patternType="none">
          <fgColor indexed="64"/>
          <bgColor auto="1"/>
        </patternFill>
      </fill>
    </dxf>
    <dxf>
      <font>
        <color theme="0"/>
      </font>
      <fill>
        <patternFill patternType="solid">
          <fgColor theme="4" tint="0.79995117038483843"/>
          <bgColor rgb="FF008000"/>
        </patternFill>
      </fill>
    </dxf>
    <dxf>
      <font>
        <b/>
        <color theme="1"/>
      </font>
    </dxf>
    <dxf>
      <font>
        <b/>
        <color theme="1"/>
      </font>
      <fill>
        <patternFill patternType="solid">
          <fgColor theme="4" tint="0.79992065187536243"/>
          <bgColor rgb="FFB8E08C"/>
        </patternFill>
      </fill>
    </dxf>
    <dxf>
      <font>
        <b/>
        <color theme="1"/>
      </font>
    </dxf>
    <dxf>
      <font>
        <b/>
        <color theme="1"/>
      </font>
      <fill>
        <patternFill patternType="solid">
          <fgColor theme="4" tint="0.59999389629810485"/>
          <bgColor rgb="FF92D050"/>
        </patternFill>
      </fill>
    </dxf>
    <dxf>
      <font>
        <b/>
        <color theme="1"/>
      </font>
      <fill>
        <patternFill patternType="none">
          <bgColor auto="1"/>
        </patternFill>
      </fill>
      <border>
        <left style="medium">
          <color theme="4" tint="0.59999389629810485"/>
        </left>
        <right style="medium">
          <color theme="4" tint="0.59999389629810485"/>
        </right>
        <top style="medium">
          <color theme="4" tint="0.59999389629810485"/>
        </top>
        <bottom style="medium">
          <color theme="4" tint="0.59999389629810485"/>
        </bottom>
      </border>
    </dxf>
    <dxf>
      <fill>
        <patternFill patternType="none">
          <bgColor auto="1"/>
        </patternFill>
      </fill>
      <border>
        <left style="thin">
          <color theme="4" tint="0.39997558519241921"/>
        </left>
        <right style="thin">
          <color theme="4" tint="0.39997558519241921"/>
        </right>
      </border>
    </dxf>
    <dxf>
      <border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  <dxf>
      <font>
        <color theme="0"/>
      </font>
      <fill>
        <patternFill>
          <bgColor rgb="FF008000"/>
        </patternFill>
      </fill>
      <border>
        <top style="thin">
          <color theme="4" tint="-0.249977111117893"/>
        </top>
        <bottom style="medium">
          <color theme="4" tint="-0.249977111117893"/>
        </bottom>
      </border>
    </dxf>
    <dxf>
      <font>
        <b/>
        <color theme="0"/>
      </font>
      <fill>
        <patternFill patternType="solid">
          <fgColor theme="4"/>
          <bgColor rgb="FF008000"/>
        </patternFill>
      </fill>
      <border>
        <top style="medium">
          <color theme="4" tint="-0.249977111117893"/>
        </top>
      </border>
    </dxf>
    <dxf>
      <font>
        <color theme="1"/>
      </font>
    </dxf>
    <dxf>
      <fill>
        <patternFill patternType="none">
          <fgColor indexed="64"/>
          <bgColor auto="1"/>
        </patternFill>
      </fill>
    </dxf>
    <dxf>
      <font>
        <color theme="0"/>
      </font>
      <fill>
        <patternFill patternType="solid">
          <fgColor theme="4" tint="0.79995117038483843"/>
          <bgColor rgb="FF008000"/>
        </patternFill>
      </fill>
    </dxf>
    <dxf>
      <font>
        <b/>
        <color theme="1"/>
      </font>
    </dxf>
    <dxf>
      <font>
        <b/>
        <color theme="1"/>
      </font>
      <fill>
        <patternFill patternType="solid">
          <fgColor theme="4" tint="0.79992065187536243"/>
          <bgColor rgb="FFB8E08C"/>
        </patternFill>
      </fill>
    </dxf>
    <dxf>
      <font>
        <b/>
        <color theme="1"/>
      </font>
    </dxf>
    <dxf>
      <font>
        <b/>
        <color theme="1"/>
      </font>
      <fill>
        <patternFill patternType="solid">
          <fgColor theme="4" tint="0.59999389629810485"/>
          <bgColor rgb="FF92D050"/>
        </patternFill>
      </fill>
    </dxf>
    <dxf>
      <font>
        <b/>
        <color theme="1"/>
      </font>
      <fill>
        <patternFill patternType="none">
          <bgColor auto="1"/>
        </patternFill>
      </fill>
      <border>
        <left style="medium">
          <color theme="4" tint="0.59999389629810485"/>
        </left>
        <right style="medium">
          <color theme="4" tint="0.59999389629810485"/>
        </right>
        <top style="medium">
          <color theme="4" tint="0.59999389629810485"/>
        </top>
        <bottom style="medium">
          <color theme="4" tint="0.59999389629810485"/>
        </bottom>
      </border>
    </dxf>
    <dxf>
      <fill>
        <patternFill patternType="none">
          <bgColor auto="1"/>
        </patternFill>
      </fill>
      <border>
        <left style="thin">
          <color theme="4" tint="0.39997558519241921"/>
        </left>
        <right style="thin">
          <color theme="4" tint="0.39997558519241921"/>
        </right>
      </border>
    </dxf>
    <dxf>
      <border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  <dxf>
      <font>
        <color theme="0"/>
      </font>
      <fill>
        <patternFill>
          <bgColor rgb="FF008000"/>
        </patternFill>
      </fill>
      <border>
        <top style="thin">
          <color theme="4" tint="-0.249977111117893"/>
        </top>
        <bottom style="medium">
          <color theme="4" tint="-0.249977111117893"/>
        </bottom>
      </border>
    </dxf>
    <dxf>
      <font>
        <b/>
        <color theme="0"/>
      </font>
      <fill>
        <patternFill patternType="solid">
          <fgColor theme="4"/>
          <bgColor rgb="FF008000"/>
        </patternFill>
      </fill>
      <border>
        <top style="medium">
          <color theme="4" tint="-0.249977111117893"/>
        </top>
      </border>
    </dxf>
    <dxf>
      <font>
        <color theme="1"/>
      </font>
    </dxf>
    <dxf>
      <fill>
        <patternFill patternType="none">
          <fgColor indexed="64"/>
          <bgColor auto="1"/>
        </patternFill>
      </fill>
    </dxf>
    <dxf>
      <font>
        <color theme="0"/>
      </font>
      <fill>
        <patternFill patternType="solid">
          <fgColor theme="4" tint="0.79995117038483843"/>
          <bgColor rgb="FF008000"/>
        </patternFill>
      </fill>
    </dxf>
    <dxf>
      <font>
        <b/>
        <color theme="1"/>
      </font>
    </dxf>
    <dxf>
      <font>
        <b/>
        <color theme="1"/>
      </font>
      <fill>
        <patternFill patternType="solid">
          <fgColor theme="4" tint="0.79992065187536243"/>
          <bgColor rgb="FFB8E08C"/>
        </patternFill>
      </fill>
    </dxf>
    <dxf>
      <font>
        <b/>
        <color theme="1"/>
      </font>
    </dxf>
    <dxf>
      <font>
        <b/>
        <color theme="1"/>
      </font>
      <fill>
        <patternFill patternType="solid">
          <fgColor theme="4" tint="0.59999389629810485"/>
          <bgColor rgb="FF92D050"/>
        </patternFill>
      </fill>
    </dxf>
    <dxf>
      <font>
        <b/>
        <color theme="1"/>
      </font>
      <fill>
        <patternFill patternType="none">
          <bgColor auto="1"/>
        </patternFill>
      </fill>
      <border>
        <left style="medium">
          <color theme="4" tint="0.59999389629810485"/>
        </left>
        <right style="medium">
          <color theme="4" tint="0.59999389629810485"/>
        </right>
        <top style="medium">
          <color theme="4" tint="0.59999389629810485"/>
        </top>
        <bottom style="medium">
          <color theme="4" tint="0.59999389629810485"/>
        </bottom>
      </border>
    </dxf>
    <dxf>
      <fill>
        <patternFill patternType="none">
          <bgColor auto="1"/>
        </patternFill>
      </fill>
      <border>
        <left style="thin">
          <color theme="4" tint="0.39997558519241921"/>
        </left>
        <right style="thin">
          <color theme="4" tint="0.39997558519241921"/>
        </right>
      </border>
    </dxf>
    <dxf>
      <border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  <dxf>
      <font>
        <color theme="0"/>
      </font>
      <fill>
        <patternFill>
          <bgColor rgb="FF008000"/>
        </patternFill>
      </fill>
      <border>
        <top style="thin">
          <color theme="4" tint="-0.249977111117893"/>
        </top>
        <bottom style="medium">
          <color theme="4" tint="-0.249977111117893"/>
        </bottom>
      </border>
    </dxf>
    <dxf>
      <font>
        <b/>
        <color theme="0"/>
      </font>
      <fill>
        <patternFill patternType="solid">
          <fgColor theme="4"/>
          <bgColor rgb="FF008000"/>
        </patternFill>
      </fill>
      <border>
        <top style="medium">
          <color theme="4" tint="-0.249977111117893"/>
        </top>
      </border>
    </dxf>
    <dxf>
      <font>
        <color theme="1"/>
      </font>
    </dxf>
  </dxfs>
  <tableStyles count="5" defaultTableStyle="TableStyleMedium9" defaultPivotStyle="PivotStyleLight16">
    <tableStyle name="LISPA" table="0" count="12">
      <tableStyleElement type="wholeTable" dxfId="59"/>
      <tableStyleElement type="headerRow" dxfId="58"/>
      <tableStyleElement type="totalRow" dxfId="57"/>
      <tableStyleElement type="firstRowStripe" dxfId="56"/>
      <tableStyleElement type="firstColumnStripe" dxfId="55"/>
      <tableStyleElement type="firstSubtotalColumn" dxfId="54"/>
      <tableStyleElement type="firstSubtotalRow" dxfId="53"/>
      <tableStyleElement type="secondSubtotalRow" dxfId="52"/>
      <tableStyleElement type="firstRowSubheading" dxfId="51"/>
      <tableStyleElement type="secondRowSubheading" dxfId="50"/>
      <tableStyleElement type="pageFieldLabels" dxfId="49"/>
      <tableStyleElement type="pageFieldValues" dxfId="48"/>
    </tableStyle>
    <tableStyle name="LISPA 2" table="0" count="12">
      <tableStyleElement type="wholeTable" dxfId="47"/>
      <tableStyleElement type="headerRow" dxfId="46"/>
      <tableStyleElement type="totalRow" dxfId="45"/>
      <tableStyleElement type="firstRowStripe" dxfId="44"/>
      <tableStyleElement type="firstColumnStripe" dxfId="43"/>
      <tableStyleElement type="firstSubtotalColumn" dxfId="42"/>
      <tableStyleElement type="firstSubtotalRow" dxfId="41"/>
      <tableStyleElement type="secondSubtotalRow" dxfId="40"/>
      <tableStyleElement type="firstRowSubheading" dxfId="39"/>
      <tableStyleElement type="secondRowSubheading" dxfId="38"/>
      <tableStyleElement type="pageFieldLabels" dxfId="37"/>
      <tableStyleElement type="pageFieldValues" dxfId="36"/>
    </tableStyle>
    <tableStyle name="LISPA 3" table="0" count="12">
      <tableStyleElement type="wholeTable" dxfId="35"/>
      <tableStyleElement type="headerRow" dxfId="34"/>
      <tableStyleElement type="totalRow" dxfId="33"/>
      <tableStyleElement type="firstRowStripe" dxfId="32"/>
      <tableStyleElement type="firstColumnStripe" dxfId="31"/>
      <tableStyleElement type="firstSubtotalColumn" dxfId="30"/>
      <tableStyleElement type="firstSubtotalRow" dxfId="29"/>
      <tableStyleElement type="secondSubtotalRow" dxfId="28"/>
      <tableStyleElement type="firstRowSubheading" dxfId="27"/>
      <tableStyleElement type="secondRowSubheading" dxfId="26"/>
      <tableStyleElement type="pageFieldLabels" dxfId="25"/>
      <tableStyleElement type="pageFieldValues" dxfId="24"/>
    </tableStyle>
    <tableStyle name="LISPA 4" table="0" count="12">
      <tableStyleElement type="wholeTable" dxfId="23"/>
      <tableStyleElement type="headerRow" dxfId="22"/>
      <tableStyleElement type="totalRow" dxfId="21"/>
      <tableStyleElement type="firstRowStripe" dxfId="20"/>
      <tableStyleElement type="firstColumnStripe" dxfId="19"/>
      <tableStyleElement type="firstSubtotalColumn" dxfId="18"/>
      <tableStyleElement type="firstSubtotalRow" dxfId="17"/>
      <tableStyleElement type="secondSubtotalRow" dxfId="16"/>
      <tableStyleElement type="firstRowSubheading" dxfId="15"/>
      <tableStyleElement type="secondRowSubheading" dxfId="14"/>
      <tableStyleElement type="pageFieldLabels" dxfId="13"/>
      <tableStyleElement type="pageFieldValues" dxfId="12"/>
    </tableStyle>
    <tableStyle name="LISPA 5" table="0" count="12">
      <tableStyleElement type="wholeTable" dxfId="11"/>
      <tableStyleElement type="headerRow" dxfId="10"/>
      <tableStyleElement type="totalRow" dxfId="9"/>
      <tableStyleElement type="firstRowStripe" dxfId="8"/>
      <tableStyleElement type="firstColumnStripe" dxfId="7"/>
      <tableStyleElement type="firstSubtotalColumn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FF66"/>
      <color rgb="FF00FFFF"/>
      <color rgb="FF99FFCC"/>
      <color rgb="FF00FF00"/>
      <color rgb="FFCCECFF"/>
      <color rgb="FFFF5050"/>
      <color rgb="FF66FFCC"/>
      <color rgb="FFFFCCFF"/>
      <color rgb="FFFFFFCC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0"/>
  <sheetViews>
    <sheetView tabSelected="1" topLeftCell="L1" zoomScale="75" zoomScaleNormal="75" workbookViewId="0">
      <pane ySplit="1" topLeftCell="A2" activePane="bottomLeft" state="frozen"/>
      <selection activeCell="H1" sqref="H1"/>
      <selection pane="bottomLeft" activeCell="Q2" sqref="Q2"/>
    </sheetView>
  </sheetViews>
  <sheetFormatPr defaultColWidth="14.140625" defaultRowHeight="57" customHeight="1" x14ac:dyDescent="0.25"/>
  <cols>
    <col min="1" max="1" width="11.140625" style="116" bestFit="1" customWidth="1"/>
    <col min="2" max="2" width="12.5703125" style="116" bestFit="1" customWidth="1"/>
    <col min="3" max="3" width="14.85546875" style="116" bestFit="1" customWidth="1"/>
    <col min="4" max="4" width="43.7109375" style="116" bestFit="1" customWidth="1"/>
    <col min="5" max="5" width="56.140625" style="116" bestFit="1" customWidth="1"/>
    <col min="6" max="6" width="16.85546875" style="116" bestFit="1" customWidth="1"/>
    <col min="7" max="7" width="10.85546875" style="284" bestFit="1" customWidth="1"/>
    <col min="8" max="8" width="12.5703125" style="284" bestFit="1" customWidth="1"/>
    <col min="9" max="9" width="7.28515625" style="284" bestFit="1" customWidth="1"/>
    <col min="10" max="10" width="8" style="285" bestFit="1" customWidth="1"/>
    <col min="11" max="11" width="26" style="116" customWidth="1"/>
    <col min="12" max="12" width="22.42578125" style="116" customWidth="1"/>
    <col min="13" max="14" width="17.85546875" style="116" customWidth="1"/>
    <col min="15" max="15" width="19.5703125" style="116" customWidth="1"/>
    <col min="16" max="16" width="24.5703125" style="116" customWidth="1"/>
    <col min="17" max="17" width="30.5703125" style="116" customWidth="1"/>
    <col min="18" max="18" width="29.140625" style="116" customWidth="1"/>
    <col min="19" max="19" width="29.42578125" style="116" bestFit="1" customWidth="1"/>
    <col min="20" max="20" width="28.140625" style="116" bestFit="1" customWidth="1"/>
    <col min="21" max="21" width="22.42578125" style="116" bestFit="1" customWidth="1"/>
    <col min="22" max="22" width="25.85546875" style="116" bestFit="1" customWidth="1"/>
    <col min="23" max="16384" width="14.140625" style="116"/>
  </cols>
  <sheetData>
    <row r="1" spans="1:26" s="165" customFormat="1" ht="57" customHeight="1" x14ac:dyDescent="0.25">
      <c r="A1" s="164"/>
      <c r="C1" s="236" t="s">
        <v>4</v>
      </c>
      <c r="D1" s="237"/>
      <c r="E1" s="238"/>
      <c r="F1" s="238"/>
      <c r="G1" s="274"/>
      <c r="H1" s="274"/>
      <c r="I1" s="274"/>
      <c r="J1" s="275"/>
      <c r="V1" s="218" t="s">
        <v>506</v>
      </c>
    </row>
    <row r="2" spans="1:26" s="123" customFormat="1" ht="314.25" customHeight="1" x14ac:dyDescent="0.25">
      <c r="A2" s="162" t="s">
        <v>324</v>
      </c>
      <c r="B2" s="234" t="s">
        <v>382</v>
      </c>
      <c r="C2" s="162" t="s">
        <v>334</v>
      </c>
      <c r="D2" s="162" t="s">
        <v>1</v>
      </c>
      <c r="E2" s="162" t="s">
        <v>2</v>
      </c>
      <c r="F2" s="162" t="s">
        <v>3</v>
      </c>
      <c r="G2" s="276" t="s">
        <v>399</v>
      </c>
      <c r="H2" s="276" t="s">
        <v>705</v>
      </c>
      <c r="I2" s="276" t="s">
        <v>398</v>
      </c>
      <c r="J2" s="276" t="s">
        <v>509</v>
      </c>
      <c r="K2" s="218" t="s">
        <v>508</v>
      </c>
      <c r="L2" s="219" t="s">
        <v>514</v>
      </c>
      <c r="M2" s="220" t="s">
        <v>522</v>
      </c>
      <c r="N2" s="220" t="s">
        <v>523</v>
      </c>
      <c r="O2" s="203" t="s">
        <v>518</v>
      </c>
      <c r="P2" s="220" t="s">
        <v>525</v>
      </c>
      <c r="Q2" s="170" t="s">
        <v>533</v>
      </c>
      <c r="R2" s="170" t="s">
        <v>532</v>
      </c>
      <c r="S2" s="170" t="s">
        <v>535</v>
      </c>
      <c r="T2" s="252" t="s">
        <v>513</v>
      </c>
      <c r="U2" s="252" t="s">
        <v>545</v>
      </c>
      <c r="V2" s="170" t="s">
        <v>531</v>
      </c>
    </row>
    <row r="3" spans="1:26" ht="57" customHeight="1" x14ac:dyDescent="0.35">
      <c r="A3" s="117" t="s">
        <v>104</v>
      </c>
      <c r="B3" s="235">
        <v>324001000</v>
      </c>
      <c r="C3" s="306" t="s">
        <v>350</v>
      </c>
      <c r="D3" s="239" t="s">
        <v>127</v>
      </c>
      <c r="E3" s="177" t="s">
        <v>127</v>
      </c>
      <c r="F3" s="198" t="s">
        <v>128</v>
      </c>
      <c r="G3" s="277">
        <v>44</v>
      </c>
      <c r="H3" s="277">
        <v>44</v>
      </c>
      <c r="I3" s="277">
        <v>0</v>
      </c>
      <c r="J3" s="277">
        <v>0</v>
      </c>
      <c r="K3" s="199">
        <v>659137</v>
      </c>
      <c r="L3" s="244">
        <v>45105</v>
      </c>
      <c r="M3" s="199"/>
      <c r="N3" s="199"/>
      <c r="O3" s="199"/>
      <c r="P3" s="199">
        <v>10124.7682238946</v>
      </c>
      <c r="Q3" s="199">
        <v>669261.77</v>
      </c>
      <c r="R3" s="199">
        <v>27458.75</v>
      </c>
      <c r="S3" s="199">
        <v>696721</v>
      </c>
      <c r="T3" s="303">
        <v>45440</v>
      </c>
      <c r="U3" s="199">
        <f>ROUND(S3*95%/12,0)</f>
        <v>55157</v>
      </c>
      <c r="V3" s="199" t="s">
        <v>635</v>
      </c>
      <c r="Z3" s="196"/>
    </row>
    <row r="4" spans="1:26" ht="57" customHeight="1" x14ac:dyDescent="0.35">
      <c r="A4" s="117" t="s">
        <v>104</v>
      </c>
      <c r="B4" s="235">
        <v>324001001</v>
      </c>
      <c r="C4" s="306" t="s">
        <v>351</v>
      </c>
      <c r="D4" s="239" t="s">
        <v>131</v>
      </c>
      <c r="E4" s="177" t="s">
        <v>132</v>
      </c>
      <c r="F4" s="198" t="s">
        <v>133</v>
      </c>
      <c r="G4" s="277">
        <v>44</v>
      </c>
      <c r="H4" s="277">
        <v>42</v>
      </c>
      <c r="I4" s="277">
        <v>0</v>
      </c>
      <c r="J4" s="277">
        <v>0</v>
      </c>
      <c r="K4" s="199">
        <v>656607</v>
      </c>
      <c r="L4" s="244">
        <v>45105</v>
      </c>
      <c r="M4" s="199"/>
      <c r="N4" s="199"/>
      <c r="O4" s="199"/>
      <c r="P4" s="199">
        <v>3819.5532088330901</v>
      </c>
      <c r="Q4" s="199">
        <v>660426.55000000005</v>
      </c>
      <c r="R4" s="199">
        <v>20008.122778613601</v>
      </c>
      <c r="S4" s="199">
        <v>680435</v>
      </c>
      <c r="T4" s="303">
        <v>45440</v>
      </c>
      <c r="U4" s="199">
        <f t="shared" ref="U4:U67" si="0">ROUND(S4*95%/12,0)</f>
        <v>53868</v>
      </c>
      <c r="V4" s="199" t="s">
        <v>636</v>
      </c>
      <c r="Z4" s="196"/>
    </row>
    <row r="5" spans="1:26" ht="57" customHeight="1" x14ac:dyDescent="0.35">
      <c r="A5" s="117" t="s">
        <v>24</v>
      </c>
      <c r="B5" s="235">
        <v>324001007</v>
      </c>
      <c r="C5" s="306" t="s">
        <v>445</v>
      </c>
      <c r="D5" s="239" t="s">
        <v>20</v>
      </c>
      <c r="E5" s="198" t="s">
        <v>21</v>
      </c>
      <c r="F5" s="198" t="s">
        <v>22</v>
      </c>
      <c r="G5" s="277">
        <v>66</v>
      </c>
      <c r="H5" s="277">
        <v>66</v>
      </c>
      <c r="I5" s="277">
        <v>0</v>
      </c>
      <c r="J5" s="277">
        <v>0</v>
      </c>
      <c r="K5" s="199">
        <v>954163</v>
      </c>
      <c r="L5" s="244">
        <v>45105</v>
      </c>
      <c r="M5" s="199"/>
      <c r="N5" s="199"/>
      <c r="O5" s="199"/>
      <c r="P5" s="199">
        <v>8028.0176553129004</v>
      </c>
      <c r="Q5" s="199">
        <v>962191.02</v>
      </c>
      <c r="R5" s="199">
        <v>30637.477274063898</v>
      </c>
      <c r="S5" s="199">
        <v>992829</v>
      </c>
      <c r="T5" s="303">
        <v>45440</v>
      </c>
      <c r="U5" s="199">
        <f t="shared" si="0"/>
        <v>78599</v>
      </c>
      <c r="V5" s="199" t="s">
        <v>637</v>
      </c>
      <c r="Z5" s="196"/>
    </row>
    <row r="6" spans="1:26" ht="57" customHeight="1" x14ac:dyDescent="0.35">
      <c r="A6" s="117" t="s">
        <v>24</v>
      </c>
      <c r="B6" s="235">
        <v>324001017</v>
      </c>
      <c r="C6" s="306" t="s">
        <v>446</v>
      </c>
      <c r="D6" s="239" t="s">
        <v>72</v>
      </c>
      <c r="E6" s="198" t="s">
        <v>73</v>
      </c>
      <c r="F6" s="198" t="s">
        <v>74</v>
      </c>
      <c r="G6" s="277">
        <v>85</v>
      </c>
      <c r="H6" s="277">
        <v>85</v>
      </c>
      <c r="I6" s="277"/>
      <c r="J6" s="277">
        <v>25</v>
      </c>
      <c r="K6" s="199">
        <v>1443454</v>
      </c>
      <c r="L6" s="244">
        <v>45105</v>
      </c>
      <c r="M6" s="199"/>
      <c r="N6" s="199"/>
      <c r="O6" s="199">
        <v>10840.8</v>
      </c>
      <c r="Q6" s="199">
        <v>1432613.2</v>
      </c>
      <c r="R6" s="199">
        <v>60648.4048240056</v>
      </c>
      <c r="S6" s="199">
        <v>1493262</v>
      </c>
      <c r="T6" s="303">
        <v>45446</v>
      </c>
      <c r="U6" s="199">
        <f t="shared" si="0"/>
        <v>118217</v>
      </c>
      <c r="V6" s="199" t="s">
        <v>638</v>
      </c>
      <c r="Z6" s="196"/>
    </row>
    <row r="7" spans="1:26" ht="57" customHeight="1" x14ac:dyDescent="0.35">
      <c r="A7" s="117" t="s">
        <v>24</v>
      </c>
      <c r="B7" s="235">
        <v>324001018</v>
      </c>
      <c r="C7" s="306" t="s">
        <v>447</v>
      </c>
      <c r="D7" s="239" t="s">
        <v>75</v>
      </c>
      <c r="E7" s="198" t="s">
        <v>76</v>
      </c>
      <c r="F7" s="198" t="s">
        <v>77</v>
      </c>
      <c r="G7" s="277">
        <v>44</v>
      </c>
      <c r="H7" s="277">
        <v>42</v>
      </c>
      <c r="I7" s="277">
        <v>0</v>
      </c>
      <c r="J7" s="277">
        <v>0</v>
      </c>
      <c r="K7" s="199">
        <v>635416</v>
      </c>
      <c r="L7" s="244">
        <v>45105</v>
      </c>
      <c r="M7" s="199"/>
      <c r="N7" s="199"/>
      <c r="O7" s="199"/>
      <c r="P7" s="199">
        <v>7808.9601990993797</v>
      </c>
      <c r="Q7" s="199">
        <v>643224.96</v>
      </c>
      <c r="R7" s="199">
        <v>24228.380013340298</v>
      </c>
      <c r="S7" s="199">
        <v>667453</v>
      </c>
      <c r="T7" s="303">
        <v>45440</v>
      </c>
      <c r="U7" s="199">
        <f t="shared" si="0"/>
        <v>52840</v>
      </c>
      <c r="V7" s="199" t="s">
        <v>639</v>
      </c>
      <c r="Z7" s="196"/>
    </row>
    <row r="8" spans="1:26" ht="57" customHeight="1" x14ac:dyDescent="0.35">
      <c r="A8" s="117" t="s">
        <v>104</v>
      </c>
      <c r="B8" s="235">
        <v>324001040</v>
      </c>
      <c r="C8" s="306" t="s">
        <v>352</v>
      </c>
      <c r="D8" s="239" t="s">
        <v>119</v>
      </c>
      <c r="E8" s="177" t="s">
        <v>120</v>
      </c>
      <c r="F8" s="198" t="s">
        <v>121</v>
      </c>
      <c r="G8" s="278">
        <v>20</v>
      </c>
      <c r="H8" s="277">
        <v>20</v>
      </c>
      <c r="I8" s="277">
        <v>0</v>
      </c>
      <c r="J8" s="277">
        <v>0</v>
      </c>
      <c r="K8" s="199">
        <v>285426</v>
      </c>
      <c r="L8" s="244">
        <v>45105</v>
      </c>
      <c r="M8" s="199"/>
      <c r="N8" s="199"/>
      <c r="O8" s="199"/>
      <c r="P8" s="199">
        <v>13426.9414222984</v>
      </c>
      <c r="Q8" s="199">
        <v>298852.94</v>
      </c>
      <c r="R8" s="199">
        <v>12609.1351770767</v>
      </c>
      <c r="S8" s="199">
        <v>311462</v>
      </c>
      <c r="T8" s="303">
        <v>45440</v>
      </c>
      <c r="U8" s="199">
        <f t="shared" si="0"/>
        <v>24657</v>
      </c>
      <c r="V8" s="199" t="s">
        <v>640</v>
      </c>
      <c r="Z8" s="196"/>
    </row>
    <row r="9" spans="1:26" ht="57" customHeight="1" x14ac:dyDescent="0.35">
      <c r="A9" s="117" t="s">
        <v>104</v>
      </c>
      <c r="B9" s="235">
        <v>324001045</v>
      </c>
      <c r="C9" s="306" t="s">
        <v>353</v>
      </c>
      <c r="D9" s="239" t="s">
        <v>142</v>
      </c>
      <c r="E9" s="198" t="s">
        <v>143</v>
      </c>
      <c r="F9" s="198" t="s">
        <v>139</v>
      </c>
      <c r="G9" s="277">
        <v>120</v>
      </c>
      <c r="H9" s="277">
        <v>119</v>
      </c>
      <c r="I9" s="277">
        <v>0</v>
      </c>
      <c r="J9" s="277">
        <v>47</v>
      </c>
      <c r="K9" s="199">
        <v>2086080</v>
      </c>
      <c r="L9" s="244">
        <v>45105</v>
      </c>
      <c r="M9" s="199"/>
      <c r="N9" s="199"/>
      <c r="O9" s="199"/>
      <c r="P9" s="199">
        <v>40251.639073497099</v>
      </c>
      <c r="Q9" s="199">
        <v>2126331.64</v>
      </c>
      <c r="R9" s="199">
        <v>65599.113146050295</v>
      </c>
      <c r="S9" s="199">
        <v>2191931</v>
      </c>
      <c r="T9" s="303">
        <v>45440</v>
      </c>
      <c r="U9" s="199">
        <f t="shared" si="0"/>
        <v>173528</v>
      </c>
      <c r="V9" s="199" t="s">
        <v>641</v>
      </c>
      <c r="Z9" s="196"/>
    </row>
    <row r="10" spans="1:26" ht="57" customHeight="1" x14ac:dyDescent="0.35">
      <c r="A10" s="117" t="s">
        <v>24</v>
      </c>
      <c r="B10" s="235">
        <v>324001056</v>
      </c>
      <c r="C10" s="306" t="s">
        <v>448</v>
      </c>
      <c r="D10" s="239" t="s">
        <v>49</v>
      </c>
      <c r="E10" s="198" t="s">
        <v>50</v>
      </c>
      <c r="F10" s="198" t="s">
        <v>51</v>
      </c>
      <c r="G10" s="277">
        <v>48</v>
      </c>
      <c r="H10" s="277">
        <v>48</v>
      </c>
      <c r="I10" s="277">
        <v>0</v>
      </c>
      <c r="J10" s="277">
        <v>0</v>
      </c>
      <c r="K10" s="199">
        <v>815852</v>
      </c>
      <c r="L10" s="244">
        <v>45105</v>
      </c>
      <c r="M10" s="199"/>
      <c r="N10" s="199"/>
      <c r="O10" s="199">
        <v>29109.4</v>
      </c>
      <c r="P10" s="199"/>
      <c r="Q10" s="199">
        <v>786742.6</v>
      </c>
      <c r="R10" s="199">
        <v>38139.737929807299</v>
      </c>
      <c r="S10" s="199">
        <v>824882</v>
      </c>
      <c r="T10" s="303">
        <v>45440</v>
      </c>
      <c r="U10" s="199">
        <f t="shared" si="0"/>
        <v>65303</v>
      </c>
      <c r="V10" s="199" t="s">
        <v>642</v>
      </c>
      <c r="Z10" s="196"/>
    </row>
    <row r="11" spans="1:26" ht="57" customHeight="1" x14ac:dyDescent="0.35">
      <c r="A11" s="117" t="s">
        <v>24</v>
      </c>
      <c r="B11" s="235">
        <v>324001062</v>
      </c>
      <c r="C11" s="306" t="s">
        <v>449</v>
      </c>
      <c r="D11" s="239" t="s">
        <v>5</v>
      </c>
      <c r="E11" s="198" t="s">
        <v>64</v>
      </c>
      <c r="F11" s="198" t="s">
        <v>16</v>
      </c>
      <c r="G11" s="277">
        <v>121</v>
      </c>
      <c r="H11" s="277">
        <v>121</v>
      </c>
      <c r="I11" s="277">
        <v>0</v>
      </c>
      <c r="J11" s="277">
        <v>0</v>
      </c>
      <c r="K11" s="199">
        <v>1935318</v>
      </c>
      <c r="L11" s="244">
        <v>45105</v>
      </c>
      <c r="M11" s="199"/>
      <c r="N11" s="199"/>
      <c r="O11" s="199">
        <v>60177.95</v>
      </c>
      <c r="P11" s="199"/>
      <c r="Q11" s="199">
        <v>1875140.05</v>
      </c>
      <c r="R11" s="199">
        <v>56168.708335783696</v>
      </c>
      <c r="S11" s="199">
        <v>1931309</v>
      </c>
      <c r="T11" s="303">
        <v>45440</v>
      </c>
      <c r="U11" s="199">
        <f t="shared" si="0"/>
        <v>152895</v>
      </c>
      <c r="V11" s="199" t="s">
        <v>643</v>
      </c>
      <c r="Z11" s="196"/>
    </row>
    <row r="12" spans="1:26" ht="57" customHeight="1" x14ac:dyDescent="0.35">
      <c r="A12" s="117" t="s">
        <v>24</v>
      </c>
      <c r="B12" s="235">
        <v>324001064</v>
      </c>
      <c r="C12" s="306" t="s">
        <v>450</v>
      </c>
      <c r="D12" s="239" t="s">
        <v>25</v>
      </c>
      <c r="E12" s="198" t="s">
        <v>78</v>
      </c>
      <c r="F12" s="198" t="s">
        <v>79</v>
      </c>
      <c r="G12" s="277">
        <v>110</v>
      </c>
      <c r="H12" s="277">
        <v>110</v>
      </c>
      <c r="I12" s="277">
        <v>0</v>
      </c>
      <c r="J12" s="277">
        <v>20</v>
      </c>
      <c r="K12" s="199">
        <v>1755877</v>
      </c>
      <c r="L12" s="244">
        <v>45105</v>
      </c>
      <c r="M12" s="199"/>
      <c r="N12" s="199"/>
      <c r="O12" s="199"/>
      <c r="P12" s="199">
        <v>8612.8673622556908</v>
      </c>
      <c r="Q12" s="199">
        <v>1764489.87</v>
      </c>
      <c r="R12" s="199">
        <v>56689.471769741998</v>
      </c>
      <c r="S12" s="199">
        <v>1821179</v>
      </c>
      <c r="T12" s="303" t="s">
        <v>708</v>
      </c>
      <c r="U12" s="199">
        <f t="shared" si="0"/>
        <v>144177</v>
      </c>
      <c r="V12" s="199" t="s">
        <v>644</v>
      </c>
      <c r="Z12" s="196"/>
    </row>
    <row r="13" spans="1:26" ht="57" customHeight="1" x14ac:dyDescent="0.35">
      <c r="A13" s="117" t="s">
        <v>24</v>
      </c>
      <c r="B13" s="235">
        <v>324001067</v>
      </c>
      <c r="C13" s="306" t="s">
        <v>451</v>
      </c>
      <c r="D13" s="239" t="s">
        <v>5</v>
      </c>
      <c r="E13" s="198" t="s">
        <v>6</v>
      </c>
      <c r="F13" s="198" t="s">
        <v>7</v>
      </c>
      <c r="G13" s="277">
        <v>90</v>
      </c>
      <c r="H13" s="277">
        <v>90</v>
      </c>
      <c r="I13" s="277">
        <v>0</v>
      </c>
      <c r="J13" s="277">
        <v>0</v>
      </c>
      <c r="K13" s="199">
        <v>1466224</v>
      </c>
      <c r="L13" s="244">
        <v>45105</v>
      </c>
      <c r="M13" s="199"/>
      <c r="N13" s="199"/>
      <c r="O13" s="199">
        <v>26865.200000000001</v>
      </c>
      <c r="P13" s="199"/>
      <c r="Q13" s="199">
        <v>1439358.8</v>
      </c>
      <c r="R13" s="199">
        <v>63774.8703547232</v>
      </c>
      <c r="S13" s="199">
        <v>1503134</v>
      </c>
      <c r="T13" s="303">
        <v>45440</v>
      </c>
      <c r="U13" s="199">
        <f t="shared" si="0"/>
        <v>118998</v>
      </c>
      <c r="V13" s="199" t="s">
        <v>645</v>
      </c>
      <c r="Z13" s="196"/>
    </row>
    <row r="14" spans="1:26" ht="57" customHeight="1" x14ac:dyDescent="0.35">
      <c r="A14" s="117" t="s">
        <v>104</v>
      </c>
      <c r="B14" s="235">
        <v>324001069</v>
      </c>
      <c r="C14" s="306" t="s">
        <v>354</v>
      </c>
      <c r="D14" s="239" t="s">
        <v>111</v>
      </c>
      <c r="E14" s="177" t="s">
        <v>112</v>
      </c>
      <c r="F14" s="198" t="s">
        <v>113</v>
      </c>
      <c r="G14" s="277">
        <v>63</v>
      </c>
      <c r="H14" s="277">
        <v>63</v>
      </c>
      <c r="I14" s="277">
        <v>0</v>
      </c>
      <c r="J14" s="277">
        <v>0</v>
      </c>
      <c r="K14" s="199">
        <v>987763</v>
      </c>
      <c r="L14" s="244">
        <v>45105</v>
      </c>
      <c r="M14" s="199"/>
      <c r="N14" s="199"/>
      <c r="O14" s="199">
        <v>5578.6</v>
      </c>
      <c r="P14" s="199"/>
      <c r="Q14" s="199">
        <v>982184.4</v>
      </c>
      <c r="R14" s="199">
        <v>31418.936579495901</v>
      </c>
      <c r="S14" s="199">
        <v>1013603</v>
      </c>
      <c r="T14" s="303">
        <v>45440</v>
      </c>
      <c r="U14" s="199">
        <f t="shared" si="0"/>
        <v>80244</v>
      </c>
      <c r="V14" s="199" t="s">
        <v>646</v>
      </c>
      <c r="Z14" s="196"/>
    </row>
    <row r="15" spans="1:26" ht="57" customHeight="1" x14ac:dyDescent="0.35">
      <c r="A15" s="117" t="s">
        <v>104</v>
      </c>
      <c r="B15" s="235">
        <v>324001075</v>
      </c>
      <c r="C15" s="306" t="s">
        <v>355</v>
      </c>
      <c r="D15" s="239" t="s">
        <v>116</v>
      </c>
      <c r="E15" s="198" t="s">
        <v>144</v>
      </c>
      <c r="F15" s="198" t="s">
        <v>104</v>
      </c>
      <c r="G15" s="277">
        <v>59</v>
      </c>
      <c r="H15" s="277">
        <v>23</v>
      </c>
      <c r="I15" s="277">
        <v>0</v>
      </c>
      <c r="J15" s="277">
        <v>0</v>
      </c>
      <c r="K15" s="199">
        <v>397411</v>
      </c>
      <c r="L15" s="245" t="s">
        <v>517</v>
      </c>
      <c r="M15" s="199">
        <v>2238.96</v>
      </c>
      <c r="N15" s="199"/>
      <c r="O15" s="199"/>
      <c r="P15" s="199">
        <v>7174.3</v>
      </c>
      <c r="Q15" s="199">
        <v>402346.34</v>
      </c>
      <c r="R15" s="199">
        <v>9014.1710484935593</v>
      </c>
      <c r="S15" s="199">
        <v>411361</v>
      </c>
      <c r="T15" s="303" t="s">
        <v>708</v>
      </c>
      <c r="U15" s="199">
        <f t="shared" si="0"/>
        <v>32566</v>
      </c>
      <c r="V15" s="199" t="s">
        <v>647</v>
      </c>
      <c r="Z15" s="196"/>
    </row>
    <row r="16" spans="1:26" ht="57" customHeight="1" x14ac:dyDescent="0.35">
      <c r="A16" s="117" t="s">
        <v>104</v>
      </c>
      <c r="B16" s="235">
        <v>324001077</v>
      </c>
      <c r="C16" s="306" t="s">
        <v>356</v>
      </c>
      <c r="D16" s="239" t="s">
        <v>698</v>
      </c>
      <c r="E16" s="198" t="s">
        <v>146</v>
      </c>
      <c r="F16" s="198" t="s">
        <v>147</v>
      </c>
      <c r="G16" s="277">
        <v>65</v>
      </c>
      <c r="H16" s="277">
        <v>63</v>
      </c>
      <c r="I16" s="277">
        <v>0</v>
      </c>
      <c r="J16" s="277">
        <v>0</v>
      </c>
      <c r="K16" s="199">
        <v>949554</v>
      </c>
      <c r="L16" s="244">
        <v>45105</v>
      </c>
      <c r="M16" s="199"/>
      <c r="N16" s="199"/>
      <c r="O16" s="199"/>
      <c r="P16" s="199">
        <v>15140.2403390649</v>
      </c>
      <c r="Q16" s="199">
        <v>964694.24</v>
      </c>
      <c r="R16" s="199">
        <v>30012.184167920401</v>
      </c>
      <c r="S16" s="199">
        <v>994706</v>
      </c>
      <c r="T16" s="303">
        <v>45440</v>
      </c>
      <c r="U16" s="199">
        <f t="shared" si="0"/>
        <v>78748</v>
      </c>
      <c r="V16" s="199" t="s">
        <v>648</v>
      </c>
      <c r="Z16" s="196"/>
    </row>
    <row r="17" spans="1:26" ht="57" customHeight="1" x14ac:dyDescent="0.35">
      <c r="A17" s="117" t="s">
        <v>24</v>
      </c>
      <c r="B17" s="235">
        <v>324001080</v>
      </c>
      <c r="C17" s="306" t="s">
        <v>452</v>
      </c>
      <c r="D17" s="239" t="s">
        <v>25</v>
      </c>
      <c r="E17" s="198" t="s">
        <v>26</v>
      </c>
      <c r="F17" s="198" t="s">
        <v>24</v>
      </c>
      <c r="G17" s="277">
        <v>150</v>
      </c>
      <c r="H17" s="277">
        <v>150</v>
      </c>
      <c r="I17" s="277">
        <v>0</v>
      </c>
      <c r="J17" s="277">
        <v>0</v>
      </c>
      <c r="K17" s="199">
        <v>2353519</v>
      </c>
      <c r="L17" s="244">
        <v>45105</v>
      </c>
      <c r="M17" s="199"/>
      <c r="N17" s="199"/>
      <c r="O17" s="199"/>
      <c r="P17" s="199">
        <v>55706.445919685502</v>
      </c>
      <c r="Q17" s="199">
        <v>2409225.4500000002</v>
      </c>
      <c r="R17" s="199">
        <v>112856.29517855799</v>
      </c>
      <c r="S17" s="199">
        <v>2522082</v>
      </c>
      <c r="T17" s="303" t="s">
        <v>708</v>
      </c>
      <c r="U17" s="199">
        <f t="shared" si="0"/>
        <v>199665</v>
      </c>
      <c r="V17" s="199" t="s">
        <v>649</v>
      </c>
      <c r="Z17" s="196"/>
    </row>
    <row r="18" spans="1:26" ht="57" customHeight="1" x14ac:dyDescent="0.35">
      <c r="A18" s="158" t="s">
        <v>24</v>
      </c>
      <c r="B18" s="235">
        <v>324001081</v>
      </c>
      <c r="C18" s="306" t="s">
        <v>453</v>
      </c>
      <c r="D18" s="177" t="s">
        <v>31</v>
      </c>
      <c r="E18" s="198" t="s">
        <v>32</v>
      </c>
      <c r="F18" s="198" t="s">
        <v>33</v>
      </c>
      <c r="G18" s="277">
        <v>34</v>
      </c>
      <c r="H18" s="277">
        <v>34</v>
      </c>
      <c r="I18" s="277">
        <v>0</v>
      </c>
      <c r="J18" s="277">
        <v>0</v>
      </c>
      <c r="K18" s="199">
        <v>518798</v>
      </c>
      <c r="L18" s="244">
        <v>45105</v>
      </c>
      <c r="M18" s="199"/>
      <c r="N18" s="199"/>
      <c r="O18" s="199"/>
      <c r="P18" s="199">
        <v>20560.058817258501</v>
      </c>
      <c r="Q18" s="199">
        <v>539358.06000000006</v>
      </c>
      <c r="R18" s="199">
        <v>31001.4461997443</v>
      </c>
      <c r="S18" s="199">
        <v>570360</v>
      </c>
      <c r="T18" s="303">
        <v>45440</v>
      </c>
      <c r="U18" s="199">
        <f t="shared" si="0"/>
        <v>45154</v>
      </c>
      <c r="V18" s="199" t="s">
        <v>650</v>
      </c>
      <c r="Z18" s="196"/>
    </row>
    <row r="19" spans="1:26" ht="57" customHeight="1" x14ac:dyDescent="0.35">
      <c r="A19" s="117" t="s">
        <v>24</v>
      </c>
      <c r="B19" s="235">
        <v>324001096</v>
      </c>
      <c r="C19" s="306" t="s">
        <v>454</v>
      </c>
      <c r="D19" s="240" t="s">
        <v>11</v>
      </c>
      <c r="E19" s="241" t="s">
        <v>12</v>
      </c>
      <c r="F19" s="241" t="s">
        <v>13</v>
      </c>
      <c r="G19" s="278">
        <v>103</v>
      </c>
      <c r="H19" s="277">
        <v>103</v>
      </c>
      <c r="I19" s="277">
        <v>0</v>
      </c>
      <c r="J19" s="277">
        <v>17</v>
      </c>
      <c r="K19" s="199">
        <v>1638185</v>
      </c>
      <c r="L19" s="244">
        <v>45105</v>
      </c>
      <c r="M19" s="199"/>
      <c r="N19" s="199"/>
      <c r="O19" s="199">
        <v>11553.95</v>
      </c>
      <c r="P19" s="199"/>
      <c r="Q19" s="199">
        <v>1626631.05</v>
      </c>
      <c r="R19" s="199">
        <v>42569.682817893801</v>
      </c>
      <c r="S19" s="199">
        <v>1669201</v>
      </c>
      <c r="T19" s="303">
        <v>45440</v>
      </c>
      <c r="U19" s="199">
        <f t="shared" si="0"/>
        <v>132145</v>
      </c>
      <c r="V19" s="199" t="s">
        <v>651</v>
      </c>
      <c r="Z19" s="196"/>
    </row>
    <row r="20" spans="1:26" ht="57" customHeight="1" x14ac:dyDescent="0.35">
      <c r="A20" s="117" t="s">
        <v>24</v>
      </c>
      <c r="B20" s="235">
        <v>324001097</v>
      </c>
      <c r="C20" s="306" t="s">
        <v>455</v>
      </c>
      <c r="D20" s="239" t="s">
        <v>14</v>
      </c>
      <c r="E20" s="198" t="s">
        <v>15</v>
      </c>
      <c r="F20" s="198" t="s">
        <v>16</v>
      </c>
      <c r="G20" s="277">
        <v>63</v>
      </c>
      <c r="H20" s="277">
        <v>57</v>
      </c>
      <c r="I20" s="277">
        <v>0</v>
      </c>
      <c r="J20" s="277">
        <v>0</v>
      </c>
      <c r="K20" s="199">
        <v>923383.43</v>
      </c>
      <c r="L20" s="244">
        <v>45105</v>
      </c>
      <c r="M20" s="199"/>
      <c r="N20" s="199"/>
      <c r="O20" s="199">
        <v>16658.82</v>
      </c>
      <c r="P20" s="199"/>
      <c r="Q20" s="199">
        <v>906724.61</v>
      </c>
      <c r="R20" s="199">
        <v>37202.1124250867</v>
      </c>
      <c r="S20" s="199">
        <v>943927</v>
      </c>
      <c r="T20" s="303">
        <v>45441</v>
      </c>
      <c r="U20" s="199">
        <f t="shared" si="0"/>
        <v>74728</v>
      </c>
      <c r="V20" s="199" t="s">
        <v>652</v>
      </c>
      <c r="Z20" s="196"/>
    </row>
    <row r="21" spans="1:26" ht="57" customHeight="1" x14ac:dyDescent="0.35">
      <c r="A21" s="117" t="s">
        <v>24</v>
      </c>
      <c r="B21" s="235">
        <v>324001098</v>
      </c>
      <c r="C21" s="306" t="s">
        <v>456</v>
      </c>
      <c r="D21" s="242" t="s">
        <v>17</v>
      </c>
      <c r="E21" s="198" t="s">
        <v>18</v>
      </c>
      <c r="F21" s="198" t="s">
        <v>19</v>
      </c>
      <c r="G21" s="277">
        <v>76</v>
      </c>
      <c r="H21" s="277">
        <v>76</v>
      </c>
      <c r="I21" s="277">
        <v>0</v>
      </c>
      <c r="J21" s="277">
        <v>0</v>
      </c>
      <c r="K21" s="199">
        <v>1181565</v>
      </c>
      <c r="L21" s="244">
        <v>45105</v>
      </c>
      <c r="M21" s="199"/>
      <c r="N21" s="199"/>
      <c r="O21" s="199"/>
      <c r="P21" s="199">
        <v>30415.1504619806</v>
      </c>
      <c r="Q21" s="199">
        <v>1211980.1499999999</v>
      </c>
      <c r="R21" s="199">
        <v>53823.073801509003</v>
      </c>
      <c r="S21" s="199">
        <v>1265803</v>
      </c>
      <c r="T21" s="303">
        <v>45440</v>
      </c>
      <c r="U21" s="199">
        <f t="shared" si="0"/>
        <v>100209</v>
      </c>
      <c r="V21" s="199" t="s">
        <v>653</v>
      </c>
      <c r="Z21" s="196"/>
    </row>
    <row r="22" spans="1:26" ht="57" customHeight="1" x14ac:dyDescent="0.35">
      <c r="A22" s="117" t="s">
        <v>24</v>
      </c>
      <c r="B22" s="124">
        <v>324001099</v>
      </c>
      <c r="C22" s="307" t="s">
        <v>457</v>
      </c>
      <c r="D22" s="174" t="s">
        <v>45</v>
      </c>
      <c r="E22" s="171" t="s">
        <v>46</v>
      </c>
      <c r="F22" s="171" t="s">
        <v>42</v>
      </c>
      <c r="G22" s="279">
        <v>89</v>
      </c>
      <c r="H22" s="277">
        <v>89</v>
      </c>
      <c r="I22" s="279">
        <v>0</v>
      </c>
      <c r="J22" s="277">
        <v>20</v>
      </c>
      <c r="K22" s="199">
        <v>1431766</v>
      </c>
      <c r="L22" s="244">
        <v>45105</v>
      </c>
      <c r="M22" s="199"/>
      <c r="N22" s="199"/>
      <c r="O22" s="199"/>
      <c r="P22" s="199">
        <v>46851.402114299097</v>
      </c>
      <c r="Q22" s="199">
        <v>1478617.4</v>
      </c>
      <c r="R22" s="199">
        <v>84667.725492975398</v>
      </c>
      <c r="S22" s="199">
        <v>1563285</v>
      </c>
      <c r="T22" s="303">
        <v>45440</v>
      </c>
      <c r="U22" s="199">
        <f t="shared" si="0"/>
        <v>123760</v>
      </c>
      <c r="V22" s="199" t="s">
        <v>654</v>
      </c>
      <c r="Z22" s="196"/>
    </row>
    <row r="23" spans="1:26" ht="57" customHeight="1" x14ac:dyDescent="0.35">
      <c r="A23" s="117" t="s">
        <v>24</v>
      </c>
      <c r="B23" s="124">
        <v>324001106</v>
      </c>
      <c r="C23" s="307" t="s">
        <v>458</v>
      </c>
      <c r="D23" s="177" t="s">
        <v>80</v>
      </c>
      <c r="E23" s="171" t="s">
        <v>81</v>
      </c>
      <c r="F23" s="171" t="s">
        <v>82</v>
      </c>
      <c r="G23" s="279">
        <v>124</v>
      </c>
      <c r="H23" s="277">
        <v>124</v>
      </c>
      <c r="I23" s="279">
        <v>0</v>
      </c>
      <c r="J23" s="277">
        <v>35</v>
      </c>
      <c r="K23" s="199">
        <v>2200399</v>
      </c>
      <c r="L23" s="244">
        <v>45105</v>
      </c>
      <c r="M23" s="199"/>
      <c r="N23" s="199"/>
      <c r="O23" s="199">
        <v>31985.55</v>
      </c>
      <c r="P23" s="199"/>
      <c r="Q23" s="199">
        <v>2168413.4500000002</v>
      </c>
      <c r="R23" s="199">
        <v>98996.573789194095</v>
      </c>
      <c r="S23" s="199">
        <v>2267410</v>
      </c>
      <c r="T23" s="303">
        <v>45440</v>
      </c>
      <c r="U23" s="199">
        <f t="shared" si="0"/>
        <v>179503</v>
      </c>
      <c r="V23" s="199" t="s">
        <v>544</v>
      </c>
      <c r="Z23" s="196"/>
    </row>
    <row r="24" spans="1:26" ht="57" customHeight="1" x14ac:dyDescent="0.35">
      <c r="A24" s="158" t="s">
        <v>24</v>
      </c>
      <c r="B24" s="158">
        <v>324001110</v>
      </c>
      <c r="C24" s="308" t="s">
        <v>459</v>
      </c>
      <c r="D24" s="176" t="s">
        <v>65</v>
      </c>
      <c r="E24" s="173" t="s">
        <v>83</v>
      </c>
      <c r="F24" s="173" t="s">
        <v>84</v>
      </c>
      <c r="G24" s="280">
        <v>62</v>
      </c>
      <c r="H24" s="277">
        <v>62</v>
      </c>
      <c r="I24" s="280">
        <v>0</v>
      </c>
      <c r="J24" s="277">
        <v>0</v>
      </c>
      <c r="K24" s="199">
        <v>940575</v>
      </c>
      <c r="L24" s="245" t="s">
        <v>517</v>
      </c>
      <c r="M24" s="199"/>
      <c r="N24" s="199">
        <v>2425.34</v>
      </c>
      <c r="O24" s="199">
        <v>13595.1</v>
      </c>
      <c r="P24" s="199"/>
      <c r="Q24" s="199">
        <v>929405.24</v>
      </c>
      <c r="R24" s="199">
        <v>35430.762778841403</v>
      </c>
      <c r="S24" s="199">
        <v>964836</v>
      </c>
      <c r="T24" s="303" t="s">
        <v>707</v>
      </c>
      <c r="U24" s="199">
        <f t="shared" si="0"/>
        <v>76383</v>
      </c>
      <c r="V24" s="199" t="s">
        <v>655</v>
      </c>
      <c r="Z24" s="196"/>
    </row>
    <row r="25" spans="1:26" ht="57" customHeight="1" x14ac:dyDescent="0.35">
      <c r="A25" s="117" t="s">
        <v>104</v>
      </c>
      <c r="B25" s="124">
        <v>324001115</v>
      </c>
      <c r="C25" s="307" t="s">
        <v>357</v>
      </c>
      <c r="D25" s="175" t="s">
        <v>5</v>
      </c>
      <c r="E25" s="174" t="s">
        <v>102</v>
      </c>
      <c r="F25" s="171" t="s">
        <v>103</v>
      </c>
      <c r="G25" s="279">
        <v>184</v>
      </c>
      <c r="H25" s="277">
        <v>182</v>
      </c>
      <c r="I25" s="279">
        <v>0</v>
      </c>
      <c r="J25" s="281">
        <v>56</v>
      </c>
      <c r="K25" s="199">
        <v>3341144</v>
      </c>
      <c r="L25" s="244">
        <v>45105</v>
      </c>
      <c r="M25" s="199"/>
      <c r="N25" s="199"/>
      <c r="O25" s="199">
        <v>159087.85</v>
      </c>
      <c r="P25" s="199"/>
      <c r="Q25" s="199">
        <v>3182056.15</v>
      </c>
      <c r="R25" s="199">
        <v>150474.64136541801</v>
      </c>
      <c r="S25" s="199">
        <v>3332531</v>
      </c>
      <c r="T25" s="303">
        <v>45440</v>
      </c>
      <c r="U25" s="199">
        <f t="shared" si="0"/>
        <v>263825</v>
      </c>
      <c r="V25" s="199" t="s">
        <v>656</v>
      </c>
      <c r="Z25" s="196"/>
    </row>
    <row r="26" spans="1:26" ht="57" customHeight="1" x14ac:dyDescent="0.35">
      <c r="A26" s="117" t="s">
        <v>104</v>
      </c>
      <c r="B26" s="124">
        <v>324001116</v>
      </c>
      <c r="C26" s="307" t="s">
        <v>358</v>
      </c>
      <c r="D26" s="174" t="s">
        <v>105</v>
      </c>
      <c r="E26" s="174" t="s">
        <v>106</v>
      </c>
      <c r="F26" s="171" t="s">
        <v>104</v>
      </c>
      <c r="G26" s="279">
        <v>350</v>
      </c>
      <c r="H26" s="277">
        <v>347</v>
      </c>
      <c r="I26" s="279">
        <v>10</v>
      </c>
      <c r="J26" s="281">
        <v>40</v>
      </c>
      <c r="K26" s="199">
        <v>5536151</v>
      </c>
      <c r="L26" s="244">
        <v>45105</v>
      </c>
      <c r="M26" s="199"/>
      <c r="N26" s="199"/>
      <c r="O26" s="199">
        <v>21537.25</v>
      </c>
      <c r="P26" s="199"/>
      <c r="Q26" s="199">
        <v>5514613.75</v>
      </c>
      <c r="R26" s="199">
        <v>224984.024196766</v>
      </c>
      <c r="S26" s="199">
        <v>5739598</v>
      </c>
      <c r="T26" s="303" t="s">
        <v>706</v>
      </c>
      <c r="U26" s="199">
        <f t="shared" si="0"/>
        <v>454385</v>
      </c>
      <c r="V26" s="199" t="s">
        <v>657</v>
      </c>
      <c r="Z26" s="196"/>
    </row>
    <row r="27" spans="1:26" ht="57" customHeight="1" x14ac:dyDescent="0.35">
      <c r="A27" s="117" t="s">
        <v>104</v>
      </c>
      <c r="B27" s="124">
        <v>324001117</v>
      </c>
      <c r="C27" s="307" t="s">
        <v>359</v>
      </c>
      <c r="D27" s="175" t="s">
        <v>107</v>
      </c>
      <c r="E27" s="174" t="s">
        <v>107</v>
      </c>
      <c r="F27" s="174" t="s">
        <v>108</v>
      </c>
      <c r="G27" s="282">
        <v>100</v>
      </c>
      <c r="H27" s="277">
        <v>80</v>
      </c>
      <c r="I27" s="279">
        <v>0</v>
      </c>
      <c r="J27" s="277">
        <v>0</v>
      </c>
      <c r="K27" s="199">
        <v>1237353</v>
      </c>
      <c r="L27" s="244">
        <v>45105</v>
      </c>
      <c r="M27" s="199"/>
      <c r="N27" s="199"/>
      <c r="O27" s="199">
        <v>29171.55</v>
      </c>
      <c r="P27" s="199"/>
      <c r="Q27" s="199">
        <v>1208181.45</v>
      </c>
      <c r="R27" s="199">
        <v>29335.254534673499</v>
      </c>
      <c r="S27" s="199">
        <v>1237517</v>
      </c>
      <c r="T27" s="303">
        <v>45440</v>
      </c>
      <c r="U27" s="199">
        <f t="shared" si="0"/>
        <v>97970</v>
      </c>
      <c r="V27" s="199" t="s">
        <v>658</v>
      </c>
      <c r="Z27" s="196"/>
    </row>
    <row r="28" spans="1:26" ht="57" customHeight="1" x14ac:dyDescent="0.35">
      <c r="A28" s="117" t="s">
        <v>104</v>
      </c>
      <c r="B28" s="124">
        <v>324001118</v>
      </c>
      <c r="C28" s="307" t="s">
        <v>360</v>
      </c>
      <c r="D28" s="175" t="s">
        <v>109</v>
      </c>
      <c r="E28" s="174" t="s">
        <v>109</v>
      </c>
      <c r="F28" s="171" t="s">
        <v>110</v>
      </c>
      <c r="G28" s="279">
        <v>66</v>
      </c>
      <c r="H28" s="277">
        <v>66</v>
      </c>
      <c r="I28" s="279">
        <v>0</v>
      </c>
      <c r="J28" s="277">
        <v>0</v>
      </c>
      <c r="K28" s="199">
        <v>1017181</v>
      </c>
      <c r="L28" s="244">
        <v>45105</v>
      </c>
      <c r="M28" s="199"/>
      <c r="N28" s="199"/>
      <c r="O28" s="199"/>
      <c r="P28" s="199">
        <v>5866.7630911634697</v>
      </c>
      <c r="Q28" s="199">
        <v>1023047.76</v>
      </c>
      <c r="R28" s="199">
        <v>34857.734508790498</v>
      </c>
      <c r="S28" s="199">
        <v>1057905</v>
      </c>
      <c r="T28" s="303">
        <v>45440</v>
      </c>
      <c r="U28" s="199">
        <f t="shared" si="0"/>
        <v>83751</v>
      </c>
      <c r="V28" s="199" t="s">
        <v>659</v>
      </c>
      <c r="Z28" s="196"/>
    </row>
    <row r="29" spans="1:26" ht="57" customHeight="1" x14ac:dyDescent="0.35">
      <c r="A29" s="118" t="s">
        <v>104</v>
      </c>
      <c r="B29" s="118">
        <v>324001119</v>
      </c>
      <c r="C29" s="309" t="s">
        <v>361</v>
      </c>
      <c r="D29" s="174" t="s">
        <v>5</v>
      </c>
      <c r="E29" s="174" t="s">
        <v>114</v>
      </c>
      <c r="F29" s="171" t="s">
        <v>115</v>
      </c>
      <c r="G29" s="279">
        <v>62</v>
      </c>
      <c r="H29" s="277">
        <v>56</v>
      </c>
      <c r="I29" s="279">
        <v>0</v>
      </c>
      <c r="J29" s="277">
        <v>11</v>
      </c>
      <c r="K29" s="199">
        <v>986620</v>
      </c>
      <c r="L29" s="244">
        <v>45105</v>
      </c>
      <c r="M29" s="199"/>
      <c r="N29" s="199"/>
      <c r="O29" s="199"/>
      <c r="P29" s="199">
        <v>1244.24635129282</v>
      </c>
      <c r="Q29" s="199">
        <v>987864.25</v>
      </c>
      <c r="R29" s="199">
        <v>36993.681389705598</v>
      </c>
      <c r="S29" s="199">
        <v>1024858</v>
      </c>
      <c r="T29" s="303">
        <v>45440</v>
      </c>
      <c r="U29" s="199">
        <f t="shared" si="0"/>
        <v>81135</v>
      </c>
      <c r="V29" s="199" t="s">
        <v>660</v>
      </c>
      <c r="Z29" s="196"/>
    </row>
    <row r="30" spans="1:26" ht="57" customHeight="1" x14ac:dyDescent="0.35">
      <c r="A30" s="117" t="s">
        <v>104</v>
      </c>
      <c r="B30" s="124">
        <v>324001120</v>
      </c>
      <c r="C30" s="307" t="s">
        <v>362</v>
      </c>
      <c r="D30" s="175" t="s">
        <v>485</v>
      </c>
      <c r="E30" s="174" t="s">
        <v>125</v>
      </c>
      <c r="F30" s="171" t="s">
        <v>126</v>
      </c>
      <c r="G30" s="279">
        <v>18</v>
      </c>
      <c r="H30" s="277">
        <v>18</v>
      </c>
      <c r="I30" s="279">
        <v>0</v>
      </c>
      <c r="J30" s="277">
        <v>0</v>
      </c>
      <c r="K30" s="199">
        <v>284939</v>
      </c>
      <c r="L30" s="244">
        <v>45105</v>
      </c>
      <c r="M30" s="199"/>
      <c r="N30" s="199"/>
      <c r="O30" s="199"/>
      <c r="P30" s="199">
        <v>6993.8642551024705</v>
      </c>
      <c r="Q30" s="199">
        <v>291932.86</v>
      </c>
      <c r="R30" s="199">
        <v>13599.025517890001</v>
      </c>
      <c r="S30" s="199">
        <v>305532</v>
      </c>
      <c r="T30" s="303">
        <v>45440</v>
      </c>
      <c r="U30" s="199">
        <f t="shared" si="0"/>
        <v>24188</v>
      </c>
      <c r="V30" s="199" t="s">
        <v>661</v>
      </c>
      <c r="Z30" s="196"/>
    </row>
    <row r="31" spans="1:26" ht="57" customHeight="1" x14ac:dyDescent="0.35">
      <c r="A31" s="117" t="s">
        <v>24</v>
      </c>
      <c r="B31" s="124">
        <v>324001129</v>
      </c>
      <c r="C31" s="307" t="s">
        <v>460</v>
      </c>
      <c r="D31" s="175" t="s">
        <v>8</v>
      </c>
      <c r="E31" s="171" t="s">
        <v>9</v>
      </c>
      <c r="F31" s="171" t="s">
        <v>10</v>
      </c>
      <c r="G31" s="279">
        <v>100</v>
      </c>
      <c r="H31" s="277">
        <v>100</v>
      </c>
      <c r="I31" s="279">
        <v>0</v>
      </c>
      <c r="J31" s="277">
        <v>20</v>
      </c>
      <c r="K31" s="199">
        <v>1591003</v>
      </c>
      <c r="L31" s="244">
        <v>45105</v>
      </c>
      <c r="M31" s="199"/>
      <c r="N31" s="199"/>
      <c r="O31" s="199">
        <v>15255</v>
      </c>
      <c r="P31" s="199"/>
      <c r="Q31" s="199">
        <v>1575748</v>
      </c>
      <c r="R31" s="199">
        <v>56011.913827505901</v>
      </c>
      <c r="S31" s="199">
        <v>1631760</v>
      </c>
      <c r="T31" s="303">
        <v>45440</v>
      </c>
      <c r="U31" s="199">
        <f t="shared" si="0"/>
        <v>129181</v>
      </c>
      <c r="V31" s="199" t="s">
        <v>662</v>
      </c>
      <c r="Z31" s="196"/>
    </row>
    <row r="32" spans="1:26" ht="65.25" customHeight="1" x14ac:dyDescent="0.35">
      <c r="A32" s="117" t="s">
        <v>24</v>
      </c>
      <c r="B32" s="124">
        <v>324001130</v>
      </c>
      <c r="C32" s="307" t="s">
        <v>461</v>
      </c>
      <c r="D32" s="174" t="s">
        <v>55</v>
      </c>
      <c r="E32" s="171" t="s">
        <v>56</v>
      </c>
      <c r="F32" s="171" t="s">
        <v>57</v>
      </c>
      <c r="G32" s="279">
        <v>100</v>
      </c>
      <c r="H32" s="277">
        <v>100</v>
      </c>
      <c r="I32" s="279">
        <v>0</v>
      </c>
      <c r="J32" s="281">
        <v>40</v>
      </c>
      <c r="K32" s="199">
        <v>1816622</v>
      </c>
      <c r="L32" s="244">
        <v>45105</v>
      </c>
      <c r="M32" s="199"/>
      <c r="N32" s="199"/>
      <c r="O32" s="199">
        <v>26561.25</v>
      </c>
      <c r="P32" s="199"/>
      <c r="Q32" s="199">
        <v>1790060.75</v>
      </c>
      <c r="R32" s="199">
        <v>88367.219293743794</v>
      </c>
      <c r="S32" s="199">
        <v>1878428</v>
      </c>
      <c r="T32" s="303">
        <v>45440</v>
      </c>
      <c r="U32" s="199">
        <f t="shared" si="0"/>
        <v>148709</v>
      </c>
      <c r="V32" s="199" t="s">
        <v>663</v>
      </c>
      <c r="Z32" s="196"/>
    </row>
    <row r="33" spans="1:26" ht="57" customHeight="1" x14ac:dyDescent="0.35">
      <c r="A33" s="117" t="s">
        <v>104</v>
      </c>
      <c r="B33" s="124">
        <v>324001141</v>
      </c>
      <c r="C33" s="307" t="s">
        <v>363</v>
      </c>
      <c r="D33" s="175" t="s">
        <v>92</v>
      </c>
      <c r="E33" s="174" t="s">
        <v>93</v>
      </c>
      <c r="F33" s="171" t="s">
        <v>94</v>
      </c>
      <c r="G33" s="279">
        <v>25</v>
      </c>
      <c r="H33" s="277">
        <v>25</v>
      </c>
      <c r="I33" s="279">
        <v>0</v>
      </c>
      <c r="J33" s="277">
        <v>0</v>
      </c>
      <c r="K33" s="199">
        <v>375605</v>
      </c>
      <c r="L33" s="244">
        <v>45105</v>
      </c>
      <c r="M33" s="199"/>
      <c r="N33" s="199"/>
      <c r="O33" s="199">
        <v>18660.95</v>
      </c>
      <c r="P33" s="199"/>
      <c r="Q33" s="199">
        <v>356944.05</v>
      </c>
      <c r="R33" s="199">
        <v>16464.795177133699</v>
      </c>
      <c r="S33" s="199">
        <v>373409</v>
      </c>
      <c r="T33" s="303">
        <v>45440</v>
      </c>
      <c r="U33" s="199">
        <f t="shared" si="0"/>
        <v>29562</v>
      </c>
      <c r="V33" s="199" t="s">
        <v>664</v>
      </c>
      <c r="Z33" s="196"/>
    </row>
    <row r="34" spans="1:26" ht="57" customHeight="1" x14ac:dyDescent="0.35">
      <c r="A34" s="117" t="s">
        <v>104</v>
      </c>
      <c r="B34" s="124">
        <v>324001142</v>
      </c>
      <c r="C34" s="307" t="s">
        <v>364</v>
      </c>
      <c r="D34" s="175" t="s">
        <v>95</v>
      </c>
      <c r="E34" s="174" t="s">
        <v>96</v>
      </c>
      <c r="F34" s="171" t="s">
        <v>97</v>
      </c>
      <c r="G34" s="279">
        <v>99</v>
      </c>
      <c r="H34" s="277">
        <v>88</v>
      </c>
      <c r="I34" s="279">
        <v>0</v>
      </c>
      <c r="J34" s="277">
        <v>0</v>
      </c>
      <c r="K34" s="199">
        <v>1383994</v>
      </c>
      <c r="L34" s="244">
        <v>45105</v>
      </c>
      <c r="M34" s="199"/>
      <c r="N34" s="199"/>
      <c r="O34" s="199"/>
      <c r="P34" s="199">
        <v>5270.0505804377599</v>
      </c>
      <c r="Q34" s="199">
        <v>1389264.05</v>
      </c>
      <c r="R34" s="199">
        <v>53510.741402931897</v>
      </c>
      <c r="S34" s="199">
        <v>1442775</v>
      </c>
      <c r="T34" s="303">
        <v>45440</v>
      </c>
      <c r="U34" s="199">
        <f t="shared" si="0"/>
        <v>114220</v>
      </c>
      <c r="V34" s="199" t="s">
        <v>665</v>
      </c>
      <c r="Z34" s="196"/>
    </row>
    <row r="35" spans="1:26" ht="57" customHeight="1" x14ac:dyDescent="0.35">
      <c r="A35" s="117" t="s">
        <v>104</v>
      </c>
      <c r="B35" s="124">
        <v>324001143</v>
      </c>
      <c r="C35" s="307" t="s">
        <v>365</v>
      </c>
      <c r="D35" s="175" t="s">
        <v>100</v>
      </c>
      <c r="E35" s="174" t="s">
        <v>101</v>
      </c>
      <c r="F35" s="171" t="s">
        <v>99</v>
      </c>
      <c r="G35" s="279">
        <v>40</v>
      </c>
      <c r="H35" s="277">
        <v>40</v>
      </c>
      <c r="I35" s="279">
        <v>0</v>
      </c>
      <c r="J35" s="277">
        <v>0</v>
      </c>
      <c r="K35" s="199">
        <v>656987</v>
      </c>
      <c r="L35" s="244">
        <v>45105</v>
      </c>
      <c r="M35" s="199"/>
      <c r="N35" s="199"/>
      <c r="O35" s="199">
        <v>4358</v>
      </c>
      <c r="P35" s="199"/>
      <c r="Q35" s="199">
        <v>652629</v>
      </c>
      <c r="R35" s="199">
        <v>30845.280000455699</v>
      </c>
      <c r="S35" s="199">
        <v>683474</v>
      </c>
      <c r="T35" s="303">
        <v>45440</v>
      </c>
      <c r="U35" s="199">
        <f t="shared" si="0"/>
        <v>54108</v>
      </c>
      <c r="V35" s="199" t="s">
        <v>666</v>
      </c>
      <c r="Z35" s="196"/>
    </row>
    <row r="36" spans="1:26" ht="57" customHeight="1" x14ac:dyDescent="0.35">
      <c r="A36" s="117" t="s">
        <v>104</v>
      </c>
      <c r="B36" s="124">
        <v>324001144</v>
      </c>
      <c r="C36" s="307" t="s">
        <v>366</v>
      </c>
      <c r="D36" s="175" t="s">
        <v>134</v>
      </c>
      <c r="E36" s="174" t="s">
        <v>135</v>
      </c>
      <c r="F36" s="174" t="s">
        <v>136</v>
      </c>
      <c r="G36" s="282">
        <v>126</v>
      </c>
      <c r="H36" s="277">
        <v>121</v>
      </c>
      <c r="I36" s="279">
        <v>0</v>
      </c>
      <c r="J36" s="277">
        <v>0</v>
      </c>
      <c r="K36" s="199">
        <v>1782766</v>
      </c>
      <c r="L36" s="244">
        <v>45105</v>
      </c>
      <c r="M36" s="199"/>
      <c r="N36" s="199"/>
      <c r="O36" s="199"/>
      <c r="P36" s="199">
        <v>44629.148473880399</v>
      </c>
      <c r="Q36" s="199">
        <v>1827395.15</v>
      </c>
      <c r="R36" s="199">
        <v>56168.708335783696</v>
      </c>
      <c r="S36" s="199">
        <v>1883564</v>
      </c>
      <c r="T36" s="303">
        <v>45440</v>
      </c>
      <c r="U36" s="199">
        <f t="shared" si="0"/>
        <v>149115</v>
      </c>
      <c r="V36" s="199" t="s">
        <v>544</v>
      </c>
      <c r="Z36" s="196"/>
    </row>
    <row r="37" spans="1:26" ht="57" customHeight="1" x14ac:dyDescent="0.35">
      <c r="A37" s="117" t="s">
        <v>24</v>
      </c>
      <c r="B37" s="124">
        <v>324001152</v>
      </c>
      <c r="C37" s="307" t="s">
        <v>462</v>
      </c>
      <c r="D37" s="175" t="s">
        <v>92</v>
      </c>
      <c r="E37" s="171" t="s">
        <v>23</v>
      </c>
      <c r="F37" s="171" t="s">
        <v>24</v>
      </c>
      <c r="G37" s="279">
        <v>60</v>
      </c>
      <c r="H37" s="277">
        <v>60</v>
      </c>
      <c r="I37" s="279">
        <v>0</v>
      </c>
      <c r="J37" s="277">
        <v>0</v>
      </c>
      <c r="K37" s="199">
        <v>893220</v>
      </c>
      <c r="L37" s="244">
        <v>45105</v>
      </c>
      <c r="M37" s="199"/>
      <c r="N37" s="199"/>
      <c r="O37" s="199">
        <v>20557.25</v>
      </c>
      <c r="P37" s="199"/>
      <c r="Q37" s="199">
        <v>872662.75</v>
      </c>
      <c r="R37" s="199">
        <v>29386.891061776802</v>
      </c>
      <c r="S37" s="199">
        <v>902050</v>
      </c>
      <c r="T37" s="303">
        <v>45440</v>
      </c>
      <c r="U37" s="199">
        <f t="shared" si="0"/>
        <v>71412</v>
      </c>
      <c r="V37" s="199" t="s">
        <v>667</v>
      </c>
      <c r="Z37" s="196"/>
    </row>
    <row r="38" spans="1:26" ht="57" customHeight="1" x14ac:dyDescent="0.35">
      <c r="A38" s="117" t="s">
        <v>24</v>
      </c>
      <c r="B38" s="117">
        <v>324001153</v>
      </c>
      <c r="C38" s="310" t="s">
        <v>463</v>
      </c>
      <c r="D38" s="175" t="s">
        <v>34</v>
      </c>
      <c r="E38" s="171" t="s">
        <v>35</v>
      </c>
      <c r="F38" s="171" t="s">
        <v>36</v>
      </c>
      <c r="G38" s="279">
        <v>120</v>
      </c>
      <c r="H38" s="277">
        <v>120</v>
      </c>
      <c r="I38" s="279">
        <v>0</v>
      </c>
      <c r="J38" s="277">
        <v>20</v>
      </c>
      <c r="K38" s="199">
        <v>1987780</v>
      </c>
      <c r="L38" s="244">
        <v>45105</v>
      </c>
      <c r="M38" s="199"/>
      <c r="N38" s="199"/>
      <c r="O38" s="199">
        <v>15511.1</v>
      </c>
      <c r="P38" s="199"/>
      <c r="Q38" s="199">
        <v>1972268.9</v>
      </c>
      <c r="R38" s="199">
        <v>81281.820708762694</v>
      </c>
      <c r="S38" s="199">
        <v>2053551</v>
      </c>
      <c r="T38" s="303">
        <v>45440</v>
      </c>
      <c r="U38" s="199">
        <f t="shared" si="0"/>
        <v>162573</v>
      </c>
      <c r="V38" s="199" t="s">
        <v>668</v>
      </c>
      <c r="Z38" s="196"/>
    </row>
    <row r="39" spans="1:26" ht="57" customHeight="1" x14ac:dyDescent="0.35">
      <c r="A39" s="117" t="s">
        <v>104</v>
      </c>
      <c r="B39" s="117">
        <v>324001156</v>
      </c>
      <c r="C39" s="310" t="s">
        <v>367</v>
      </c>
      <c r="D39" s="175" t="s">
        <v>98</v>
      </c>
      <c r="E39" s="174" t="s">
        <v>98</v>
      </c>
      <c r="F39" s="171" t="s">
        <v>99</v>
      </c>
      <c r="G39" s="279">
        <v>60</v>
      </c>
      <c r="H39" s="277">
        <v>60</v>
      </c>
      <c r="I39" s="279">
        <v>0</v>
      </c>
      <c r="J39" s="277">
        <v>0</v>
      </c>
      <c r="K39" s="199">
        <v>822569</v>
      </c>
      <c r="L39" s="244">
        <v>45105</v>
      </c>
      <c r="M39" s="199"/>
      <c r="N39" s="199"/>
      <c r="O39" s="199"/>
      <c r="P39" s="199">
        <v>38410.208395420203</v>
      </c>
      <c r="Q39" s="199">
        <v>860979.21</v>
      </c>
      <c r="R39" s="199">
        <v>27980.138650201301</v>
      </c>
      <c r="S39" s="199">
        <v>888959</v>
      </c>
      <c r="T39" s="303">
        <v>45440</v>
      </c>
      <c r="U39" s="199">
        <f t="shared" si="0"/>
        <v>70376</v>
      </c>
      <c r="V39" s="199" t="s">
        <v>669</v>
      </c>
      <c r="Z39" s="196"/>
    </row>
    <row r="40" spans="1:26" ht="57" customHeight="1" x14ac:dyDescent="0.35">
      <c r="A40" s="117" t="s">
        <v>104</v>
      </c>
      <c r="B40" s="117">
        <v>324001158</v>
      </c>
      <c r="C40" s="310" t="s">
        <v>368</v>
      </c>
      <c r="D40" s="175" t="s">
        <v>716</v>
      </c>
      <c r="E40" s="171" t="s">
        <v>140</v>
      </c>
      <c r="F40" s="171" t="s">
        <v>141</v>
      </c>
      <c r="G40" s="279">
        <v>59</v>
      </c>
      <c r="H40" s="277">
        <v>59</v>
      </c>
      <c r="I40" s="279">
        <v>0</v>
      </c>
      <c r="J40" s="277">
        <v>0</v>
      </c>
      <c r="K40" s="199">
        <v>820367</v>
      </c>
      <c r="L40" s="244">
        <v>45105</v>
      </c>
      <c r="M40" s="199"/>
      <c r="N40" s="199"/>
      <c r="O40" s="199">
        <v>19861.349999999999</v>
      </c>
      <c r="P40" s="199"/>
      <c r="Q40" s="199">
        <v>800505.65</v>
      </c>
      <c r="R40" s="199">
        <v>24958.202791668999</v>
      </c>
      <c r="S40" s="199">
        <v>825464</v>
      </c>
      <c r="T40" s="303" t="s">
        <v>709</v>
      </c>
      <c r="U40" s="199">
        <f t="shared" si="0"/>
        <v>65349</v>
      </c>
      <c r="V40" s="199" t="s">
        <v>670</v>
      </c>
      <c r="Z40" s="196"/>
    </row>
    <row r="41" spans="1:26" ht="57" customHeight="1" x14ac:dyDescent="0.35">
      <c r="A41" s="117" t="s">
        <v>24</v>
      </c>
      <c r="B41" s="117">
        <v>324001165</v>
      </c>
      <c r="C41" s="310" t="s">
        <v>464</v>
      </c>
      <c r="D41" s="175" t="s">
        <v>27</v>
      </c>
      <c r="E41" s="171" t="s">
        <v>28</v>
      </c>
      <c r="F41" s="171" t="s">
        <v>22</v>
      </c>
      <c r="G41" s="279">
        <v>165</v>
      </c>
      <c r="H41" s="277">
        <v>165</v>
      </c>
      <c r="I41" s="279">
        <v>0</v>
      </c>
      <c r="J41" s="277">
        <v>19</v>
      </c>
      <c r="K41" s="199">
        <v>2697469</v>
      </c>
      <c r="L41" s="244">
        <v>45105</v>
      </c>
      <c r="M41" s="199"/>
      <c r="N41" s="199"/>
      <c r="O41" s="199"/>
      <c r="P41" s="199">
        <v>23712.0597041412</v>
      </c>
      <c r="Q41" s="199">
        <v>2721181.06</v>
      </c>
      <c r="R41" s="199">
        <v>151151.57099866401</v>
      </c>
      <c r="S41" s="199">
        <v>2872333</v>
      </c>
      <c r="T41" s="303">
        <v>45440</v>
      </c>
      <c r="U41" s="199">
        <f t="shared" si="0"/>
        <v>227393</v>
      </c>
      <c r="V41" s="199" t="s">
        <v>671</v>
      </c>
      <c r="Z41" s="196"/>
    </row>
    <row r="42" spans="1:26" ht="57" customHeight="1" x14ac:dyDescent="0.35">
      <c r="A42" s="117" t="s">
        <v>24</v>
      </c>
      <c r="B42" s="117">
        <v>324001166</v>
      </c>
      <c r="C42" s="310" t="s">
        <v>465</v>
      </c>
      <c r="D42" s="175" t="s">
        <v>29</v>
      </c>
      <c r="E42" s="171" t="s">
        <v>29</v>
      </c>
      <c r="F42" s="171" t="s">
        <v>30</v>
      </c>
      <c r="G42" s="279">
        <v>120</v>
      </c>
      <c r="H42" s="277">
        <v>120</v>
      </c>
      <c r="I42" s="279">
        <v>0</v>
      </c>
      <c r="J42" s="277">
        <v>16</v>
      </c>
      <c r="K42" s="199">
        <v>1893710</v>
      </c>
      <c r="L42" s="244">
        <v>45105</v>
      </c>
      <c r="M42" s="199"/>
      <c r="N42" s="199"/>
      <c r="O42" s="199"/>
      <c r="P42" s="199">
        <v>25963.094124190899</v>
      </c>
      <c r="Q42" s="199">
        <v>1919673.09</v>
      </c>
      <c r="R42" s="199">
        <v>71434.553827733806</v>
      </c>
      <c r="S42" s="199">
        <v>1991108</v>
      </c>
      <c r="T42" s="303">
        <v>45440</v>
      </c>
      <c r="U42" s="199">
        <f t="shared" si="0"/>
        <v>157629</v>
      </c>
      <c r="V42" s="199" t="s">
        <v>672</v>
      </c>
      <c r="Z42" s="196"/>
    </row>
    <row r="43" spans="1:26" ht="57" customHeight="1" x14ac:dyDescent="0.35">
      <c r="A43" s="117" t="s">
        <v>24</v>
      </c>
      <c r="B43" s="117">
        <v>324001167</v>
      </c>
      <c r="C43" s="310" t="s">
        <v>466</v>
      </c>
      <c r="D43" s="175" t="s">
        <v>37</v>
      </c>
      <c r="E43" s="171" t="s">
        <v>38</v>
      </c>
      <c r="F43" s="171" t="s">
        <v>39</v>
      </c>
      <c r="G43" s="279">
        <v>85</v>
      </c>
      <c r="H43" s="277">
        <v>85</v>
      </c>
      <c r="I43" s="279">
        <v>0</v>
      </c>
      <c r="J43" s="277">
        <v>0</v>
      </c>
      <c r="K43" s="199">
        <v>1318802</v>
      </c>
      <c r="L43" s="244">
        <v>45106</v>
      </c>
      <c r="M43" s="199"/>
      <c r="N43" s="199"/>
      <c r="O43" s="199">
        <v>320.55</v>
      </c>
      <c r="P43" s="199"/>
      <c r="Q43" s="199">
        <v>1318481.45</v>
      </c>
      <c r="R43" s="199">
        <v>48665.191062061698</v>
      </c>
      <c r="S43" s="199">
        <v>1367147</v>
      </c>
      <c r="T43" s="303">
        <v>45440</v>
      </c>
      <c r="U43" s="199">
        <f t="shared" si="0"/>
        <v>108232</v>
      </c>
      <c r="V43" s="199" t="s">
        <v>673</v>
      </c>
      <c r="Z43" s="196"/>
    </row>
    <row r="44" spans="1:26" ht="57" customHeight="1" x14ac:dyDescent="0.35">
      <c r="A44" s="158" t="s">
        <v>24</v>
      </c>
      <c r="B44" s="158">
        <v>324001169</v>
      </c>
      <c r="C44" s="308" t="s">
        <v>467</v>
      </c>
      <c r="D44" s="176" t="s">
        <v>479</v>
      </c>
      <c r="E44" s="173" t="s">
        <v>52</v>
      </c>
      <c r="F44" s="173" t="s">
        <v>24</v>
      </c>
      <c r="G44" s="280">
        <v>140</v>
      </c>
      <c r="H44" s="277">
        <v>140</v>
      </c>
      <c r="I44" s="280">
        <v>0</v>
      </c>
      <c r="J44" s="277">
        <v>15</v>
      </c>
      <c r="K44" s="199">
        <v>2301185</v>
      </c>
      <c r="L44" s="245" t="s">
        <v>517</v>
      </c>
      <c r="M44" s="199"/>
      <c r="N44" s="199"/>
      <c r="O44" s="199">
        <v>29056.199999999699</v>
      </c>
      <c r="P44" s="199"/>
      <c r="Q44" s="199">
        <v>2272128.7999999998</v>
      </c>
      <c r="R44" s="199">
        <v>91077.451062688298</v>
      </c>
      <c r="S44" s="199">
        <v>2363206</v>
      </c>
      <c r="T44" s="303" t="s">
        <v>708</v>
      </c>
      <c r="U44" s="199">
        <f t="shared" si="0"/>
        <v>187087</v>
      </c>
      <c r="V44" s="199" t="s">
        <v>674</v>
      </c>
      <c r="Z44" s="196"/>
    </row>
    <row r="45" spans="1:26" ht="57" customHeight="1" x14ac:dyDescent="0.35">
      <c r="A45" s="117" t="s">
        <v>24</v>
      </c>
      <c r="B45" s="117">
        <v>324001170</v>
      </c>
      <c r="C45" s="310" t="s">
        <v>468</v>
      </c>
      <c r="D45" s="175" t="s">
        <v>53</v>
      </c>
      <c r="E45" s="171" t="s">
        <v>54</v>
      </c>
      <c r="F45" s="171" t="s">
        <v>22</v>
      </c>
      <c r="G45" s="279">
        <v>83</v>
      </c>
      <c r="H45" s="277">
        <v>83</v>
      </c>
      <c r="I45" s="279">
        <v>0</v>
      </c>
      <c r="J45" s="277">
        <v>0</v>
      </c>
      <c r="K45" s="199">
        <v>1244584</v>
      </c>
      <c r="L45" s="244">
        <v>45105</v>
      </c>
      <c r="M45" s="199"/>
      <c r="N45" s="199"/>
      <c r="O45" s="199">
        <v>14374.2</v>
      </c>
      <c r="P45" s="199"/>
      <c r="Q45" s="199">
        <v>1230209.8</v>
      </c>
      <c r="R45" s="199">
        <v>36994.3096986948</v>
      </c>
      <c r="S45" s="199">
        <v>1267204</v>
      </c>
      <c r="T45" s="303">
        <v>45440</v>
      </c>
      <c r="U45" s="199">
        <f t="shared" si="0"/>
        <v>100320</v>
      </c>
      <c r="V45" s="199" t="s">
        <v>675</v>
      </c>
      <c r="Z45" s="196"/>
    </row>
    <row r="46" spans="1:26" ht="57" customHeight="1" x14ac:dyDescent="0.35">
      <c r="A46" s="117" t="s">
        <v>24</v>
      </c>
      <c r="B46" s="117">
        <v>324001171</v>
      </c>
      <c r="C46" s="310" t="s">
        <v>469</v>
      </c>
      <c r="D46" s="175" t="s">
        <v>58</v>
      </c>
      <c r="E46" s="171" t="s">
        <v>59</v>
      </c>
      <c r="F46" s="171" t="s">
        <v>60</v>
      </c>
      <c r="G46" s="279">
        <v>150</v>
      </c>
      <c r="H46" s="277">
        <v>150</v>
      </c>
      <c r="I46" s="279">
        <v>0</v>
      </c>
      <c r="J46" s="277">
        <v>20</v>
      </c>
      <c r="K46" s="199">
        <v>2528648</v>
      </c>
      <c r="L46" s="244">
        <v>45105</v>
      </c>
      <c r="M46" s="199"/>
      <c r="N46" s="199"/>
      <c r="O46" s="199">
        <v>13601.85</v>
      </c>
      <c r="P46" s="199"/>
      <c r="Q46" s="199">
        <v>2515046.15</v>
      </c>
      <c r="R46" s="199">
        <v>108636.037943831</v>
      </c>
      <c r="S46" s="199">
        <v>2623682</v>
      </c>
      <c r="T46" s="303">
        <v>45440</v>
      </c>
      <c r="U46" s="199">
        <f t="shared" si="0"/>
        <v>207708</v>
      </c>
      <c r="V46" s="199" t="s">
        <v>676</v>
      </c>
      <c r="Z46" s="196"/>
    </row>
    <row r="47" spans="1:26" ht="57" customHeight="1" x14ac:dyDescent="0.35">
      <c r="A47" s="117" t="s">
        <v>24</v>
      </c>
      <c r="B47" s="117">
        <v>324001173</v>
      </c>
      <c r="C47" s="310" t="s">
        <v>470</v>
      </c>
      <c r="D47" s="175" t="s">
        <v>65</v>
      </c>
      <c r="E47" s="171" t="s">
        <v>66</v>
      </c>
      <c r="F47" s="171" t="s">
        <v>67</v>
      </c>
      <c r="G47" s="279">
        <v>62</v>
      </c>
      <c r="H47" s="277">
        <v>62</v>
      </c>
      <c r="I47" s="279">
        <v>0</v>
      </c>
      <c r="J47" s="277">
        <v>0</v>
      </c>
      <c r="K47" s="199">
        <v>949717</v>
      </c>
      <c r="L47" s="245" t="s">
        <v>517</v>
      </c>
      <c r="M47" s="199">
        <v>2425.34</v>
      </c>
      <c r="N47" s="199"/>
      <c r="O47" s="199">
        <v>18436.3</v>
      </c>
      <c r="P47" s="199"/>
      <c r="Q47" s="199">
        <v>928855.36</v>
      </c>
      <c r="R47" s="199">
        <v>36837.515190416998</v>
      </c>
      <c r="S47" s="199">
        <v>965693</v>
      </c>
      <c r="T47" s="303" t="s">
        <v>707</v>
      </c>
      <c r="U47" s="199">
        <f t="shared" si="0"/>
        <v>76451</v>
      </c>
      <c r="V47" s="199" t="s">
        <v>677</v>
      </c>
      <c r="Z47" s="196"/>
    </row>
    <row r="48" spans="1:26" ht="57" customHeight="1" x14ac:dyDescent="0.35">
      <c r="A48" s="117" t="s">
        <v>24</v>
      </c>
      <c r="B48" s="117">
        <v>324001176</v>
      </c>
      <c r="C48" s="310" t="s">
        <v>471</v>
      </c>
      <c r="D48" s="175" t="s">
        <v>47</v>
      </c>
      <c r="E48" s="171" t="s">
        <v>71</v>
      </c>
      <c r="F48" s="171" t="s">
        <v>24</v>
      </c>
      <c r="G48" s="279">
        <v>62</v>
      </c>
      <c r="H48" s="277">
        <v>62</v>
      </c>
      <c r="I48" s="279">
        <v>0</v>
      </c>
      <c r="J48" s="277">
        <v>0</v>
      </c>
      <c r="K48" s="199">
        <v>957699</v>
      </c>
      <c r="L48" s="244">
        <v>45105</v>
      </c>
      <c r="M48" s="199"/>
      <c r="N48" s="199"/>
      <c r="O48" s="199"/>
      <c r="P48" s="199">
        <v>70920.626575509799</v>
      </c>
      <c r="Q48" s="199">
        <v>1028619.63</v>
      </c>
      <c r="R48" s="199">
        <v>64972.563421928302</v>
      </c>
      <c r="S48" s="199">
        <v>1093592</v>
      </c>
      <c r="T48" s="303">
        <v>45440</v>
      </c>
      <c r="U48" s="199">
        <f t="shared" si="0"/>
        <v>86576</v>
      </c>
      <c r="V48" s="199" t="s">
        <v>678</v>
      </c>
      <c r="Z48" s="196"/>
    </row>
    <row r="49" spans="1:26" ht="57" customHeight="1" x14ac:dyDescent="0.35">
      <c r="A49" s="117" t="s">
        <v>24</v>
      </c>
      <c r="B49" s="117">
        <v>324001179</v>
      </c>
      <c r="C49" s="310" t="s">
        <v>472</v>
      </c>
      <c r="D49" s="175" t="s">
        <v>145</v>
      </c>
      <c r="E49" s="171" t="s">
        <v>85</v>
      </c>
      <c r="F49" s="171" t="s">
        <v>86</v>
      </c>
      <c r="G49" s="279">
        <v>100</v>
      </c>
      <c r="H49" s="277">
        <v>100</v>
      </c>
      <c r="I49" s="279">
        <v>0</v>
      </c>
      <c r="J49" s="277">
        <v>20</v>
      </c>
      <c r="K49" s="199">
        <v>1668029</v>
      </c>
      <c r="L49" s="244">
        <v>45105</v>
      </c>
      <c r="M49" s="199"/>
      <c r="N49" s="199"/>
      <c r="O49" s="199"/>
      <c r="P49" s="199">
        <v>36476.301769672798</v>
      </c>
      <c r="Q49" s="199">
        <v>1704505.3</v>
      </c>
      <c r="R49" s="199">
        <v>68672.685531686002</v>
      </c>
      <c r="S49" s="199">
        <v>1773178</v>
      </c>
      <c r="T49" s="303">
        <v>45440</v>
      </c>
      <c r="U49" s="199">
        <f t="shared" si="0"/>
        <v>140377</v>
      </c>
      <c r="V49" s="199" t="s">
        <v>679</v>
      </c>
      <c r="Z49" s="196"/>
    </row>
    <row r="50" spans="1:26" ht="57" customHeight="1" x14ac:dyDescent="0.35">
      <c r="A50" s="117" t="s">
        <v>24</v>
      </c>
      <c r="B50" s="117">
        <v>324001181</v>
      </c>
      <c r="C50" s="310" t="s">
        <v>383</v>
      </c>
      <c r="D50" s="175" t="s">
        <v>499</v>
      </c>
      <c r="E50" s="171" t="s">
        <v>87</v>
      </c>
      <c r="F50" s="171" t="s">
        <v>24</v>
      </c>
      <c r="G50" s="279">
        <v>120</v>
      </c>
      <c r="H50" s="277">
        <v>92</v>
      </c>
      <c r="I50" s="279">
        <v>0</v>
      </c>
      <c r="J50" s="277">
        <v>0</v>
      </c>
      <c r="K50" s="199">
        <v>1452844.58</v>
      </c>
      <c r="L50" s="245" t="s">
        <v>517</v>
      </c>
      <c r="M50" s="199">
        <v>6615.73</v>
      </c>
      <c r="N50" s="199"/>
      <c r="O50" s="199"/>
      <c r="P50" s="199">
        <v>7370.7913648368904</v>
      </c>
      <c r="Q50" s="199">
        <v>1453599.64</v>
      </c>
      <c r="R50" s="199">
        <v>38870.189017125398</v>
      </c>
      <c r="S50" s="199">
        <v>1492470</v>
      </c>
      <c r="T50" s="303" t="s">
        <v>708</v>
      </c>
      <c r="U50" s="199">
        <f t="shared" si="0"/>
        <v>118154</v>
      </c>
      <c r="V50" s="199" t="s">
        <v>680</v>
      </c>
      <c r="Z50" s="196"/>
    </row>
    <row r="51" spans="1:26" ht="57" customHeight="1" x14ac:dyDescent="0.35">
      <c r="A51" s="117" t="s">
        <v>104</v>
      </c>
      <c r="B51" s="117">
        <v>324001189</v>
      </c>
      <c r="C51" s="310" t="s">
        <v>369</v>
      </c>
      <c r="D51" s="175" t="s">
        <v>116</v>
      </c>
      <c r="E51" s="174" t="s">
        <v>117</v>
      </c>
      <c r="F51" s="171" t="s">
        <v>118</v>
      </c>
      <c r="G51" s="279">
        <v>55</v>
      </c>
      <c r="H51" s="277">
        <v>50</v>
      </c>
      <c r="I51" s="279">
        <v>0</v>
      </c>
      <c r="J51" s="277">
        <v>0</v>
      </c>
      <c r="K51" s="199">
        <v>784851</v>
      </c>
      <c r="L51" s="245" t="s">
        <v>517</v>
      </c>
      <c r="M51" s="199"/>
      <c r="N51" s="199">
        <v>2238.96</v>
      </c>
      <c r="O51" s="199"/>
      <c r="P51" s="199">
        <v>28558.4868654089</v>
      </c>
      <c r="Q51" s="199">
        <v>815648.45</v>
      </c>
      <c r="R51" s="199">
        <v>32929.590354267399</v>
      </c>
      <c r="S51" s="199">
        <v>848578</v>
      </c>
      <c r="T51" s="303" t="s">
        <v>708</v>
      </c>
      <c r="U51" s="199">
        <f t="shared" si="0"/>
        <v>67179</v>
      </c>
      <c r="V51" s="199" t="s">
        <v>681</v>
      </c>
      <c r="Z51" s="196"/>
    </row>
    <row r="52" spans="1:26" ht="57" customHeight="1" x14ac:dyDescent="0.35">
      <c r="A52" s="117" t="s">
        <v>104</v>
      </c>
      <c r="B52" s="117">
        <v>324001190</v>
      </c>
      <c r="C52" s="310" t="s">
        <v>370</v>
      </c>
      <c r="D52" s="175" t="s">
        <v>122</v>
      </c>
      <c r="E52" s="174" t="s">
        <v>123</v>
      </c>
      <c r="F52" s="171" t="s">
        <v>124</v>
      </c>
      <c r="G52" s="279">
        <v>63</v>
      </c>
      <c r="H52" s="277">
        <v>63</v>
      </c>
      <c r="I52" s="279">
        <v>0</v>
      </c>
      <c r="J52" s="277">
        <v>0</v>
      </c>
      <c r="K52" s="199">
        <v>964530</v>
      </c>
      <c r="L52" s="244">
        <v>45105</v>
      </c>
      <c r="M52" s="199"/>
      <c r="N52" s="199"/>
      <c r="O52" s="199"/>
      <c r="P52" s="199">
        <v>20473.312064597802</v>
      </c>
      <c r="Q52" s="199">
        <v>985003.31</v>
      </c>
      <c r="R52" s="199">
        <v>34232.441402646997</v>
      </c>
      <c r="S52" s="199">
        <v>1019236</v>
      </c>
      <c r="T52" s="303">
        <v>45440</v>
      </c>
      <c r="U52" s="199">
        <f t="shared" si="0"/>
        <v>80690</v>
      </c>
      <c r="V52" s="199" t="s">
        <v>544</v>
      </c>
      <c r="Z52" s="196"/>
    </row>
    <row r="53" spans="1:26" ht="65.25" customHeight="1" x14ac:dyDescent="0.35">
      <c r="A53" s="117" t="s">
        <v>104</v>
      </c>
      <c r="B53" s="117">
        <v>324001191</v>
      </c>
      <c r="C53" s="310" t="s">
        <v>371</v>
      </c>
      <c r="D53" s="175" t="s">
        <v>137</v>
      </c>
      <c r="E53" s="174" t="s">
        <v>138</v>
      </c>
      <c r="F53" s="171" t="s">
        <v>139</v>
      </c>
      <c r="G53" s="279">
        <v>224</v>
      </c>
      <c r="H53" s="277">
        <v>224</v>
      </c>
      <c r="I53" s="279">
        <v>0</v>
      </c>
      <c r="J53" s="281">
        <v>40</v>
      </c>
      <c r="K53" s="199">
        <v>3513959</v>
      </c>
      <c r="L53" s="244">
        <v>45105</v>
      </c>
      <c r="M53" s="199"/>
      <c r="N53" s="199"/>
      <c r="O53" s="199"/>
      <c r="P53" s="199"/>
      <c r="Q53" s="199">
        <v>3513959</v>
      </c>
      <c r="R53" s="199">
        <v>107178.905623131</v>
      </c>
      <c r="S53" s="199">
        <v>3621138</v>
      </c>
      <c r="T53" s="303">
        <v>45440</v>
      </c>
      <c r="U53" s="199">
        <f t="shared" si="0"/>
        <v>286673</v>
      </c>
      <c r="V53" s="199" t="s">
        <v>544</v>
      </c>
      <c r="Z53" s="196"/>
    </row>
    <row r="54" spans="1:26" ht="60.75" customHeight="1" x14ac:dyDescent="0.35">
      <c r="A54" s="117" t="s">
        <v>24</v>
      </c>
      <c r="B54" s="117">
        <v>324001198</v>
      </c>
      <c r="C54" s="310" t="s">
        <v>473</v>
      </c>
      <c r="D54" s="174" t="s">
        <v>40</v>
      </c>
      <c r="E54" s="171" t="s">
        <v>41</v>
      </c>
      <c r="F54" s="171" t="s">
        <v>42</v>
      </c>
      <c r="G54" s="279">
        <v>92</v>
      </c>
      <c r="H54" s="277">
        <v>92</v>
      </c>
      <c r="I54" s="279">
        <v>0</v>
      </c>
      <c r="J54" s="277">
        <v>20</v>
      </c>
      <c r="K54" s="199">
        <v>1610164</v>
      </c>
      <c r="L54" s="245" t="s">
        <v>517</v>
      </c>
      <c r="M54" s="199"/>
      <c r="N54" s="199"/>
      <c r="O54" s="199">
        <v>1963.6</v>
      </c>
      <c r="P54" s="199"/>
      <c r="Q54" s="199">
        <v>1608200.4</v>
      </c>
      <c r="R54" s="199">
        <v>88106.523422270096</v>
      </c>
      <c r="S54" s="199">
        <v>1696307</v>
      </c>
      <c r="T54" s="303" t="s">
        <v>708</v>
      </c>
      <c r="U54" s="199">
        <f t="shared" si="0"/>
        <v>134291</v>
      </c>
      <c r="V54" s="199" t="s">
        <v>682</v>
      </c>
      <c r="Z54" s="196"/>
    </row>
    <row r="55" spans="1:26" ht="57" customHeight="1" x14ac:dyDescent="0.35">
      <c r="A55" s="117" t="s">
        <v>24</v>
      </c>
      <c r="B55" s="117">
        <v>324001199</v>
      </c>
      <c r="C55" s="310" t="s">
        <v>474</v>
      </c>
      <c r="D55" s="177" t="s">
        <v>43</v>
      </c>
      <c r="E55" s="171" t="s">
        <v>43</v>
      </c>
      <c r="F55" s="171" t="s">
        <v>44</v>
      </c>
      <c r="G55" s="279">
        <v>80</v>
      </c>
      <c r="H55" s="277">
        <v>64</v>
      </c>
      <c r="I55" s="279">
        <v>0</v>
      </c>
      <c r="J55" s="277">
        <v>0</v>
      </c>
      <c r="K55" s="199">
        <v>1076458.18</v>
      </c>
      <c r="L55" s="244">
        <v>45105</v>
      </c>
      <c r="M55" s="199"/>
      <c r="N55" s="199"/>
      <c r="O55" s="199"/>
      <c r="P55" s="199">
        <v>1383.84998308029</v>
      </c>
      <c r="Q55" s="199">
        <v>1077842.03</v>
      </c>
      <c r="R55" s="199">
        <v>63982.673081114997</v>
      </c>
      <c r="S55" s="199">
        <v>1141825</v>
      </c>
      <c r="T55" s="303">
        <v>45441</v>
      </c>
      <c r="U55" s="199">
        <f t="shared" si="0"/>
        <v>90394</v>
      </c>
      <c r="V55" s="199" t="s">
        <v>683</v>
      </c>
      <c r="Z55" s="196"/>
    </row>
    <row r="56" spans="1:26" ht="57" customHeight="1" x14ac:dyDescent="0.35">
      <c r="A56" s="117" t="s">
        <v>24</v>
      </c>
      <c r="B56" s="117">
        <v>324001200</v>
      </c>
      <c r="C56" s="310" t="s">
        <v>475</v>
      </c>
      <c r="D56" s="175" t="s">
        <v>47</v>
      </c>
      <c r="E56" s="171" t="s">
        <v>48</v>
      </c>
      <c r="F56" s="171" t="s">
        <v>24</v>
      </c>
      <c r="G56" s="279">
        <v>126</v>
      </c>
      <c r="H56" s="277">
        <v>126</v>
      </c>
      <c r="I56" s="279">
        <v>0</v>
      </c>
      <c r="J56" s="277">
        <v>40</v>
      </c>
      <c r="K56" s="199">
        <v>2222036</v>
      </c>
      <c r="L56" s="244">
        <v>45105</v>
      </c>
      <c r="M56" s="199"/>
      <c r="N56" s="199"/>
      <c r="O56" s="199">
        <v>25007.65</v>
      </c>
      <c r="P56" s="199"/>
      <c r="Q56" s="199">
        <v>2197028.35</v>
      </c>
      <c r="R56" s="199">
        <v>82532.406921049696</v>
      </c>
      <c r="S56" s="199">
        <v>2279561</v>
      </c>
      <c r="T56" s="303">
        <v>45440</v>
      </c>
      <c r="U56" s="199">
        <f t="shared" si="0"/>
        <v>180465</v>
      </c>
      <c r="V56" s="199" t="s">
        <v>684</v>
      </c>
      <c r="Z56" s="196"/>
    </row>
    <row r="57" spans="1:26" ht="57" customHeight="1" x14ac:dyDescent="0.35">
      <c r="A57" s="117" t="s">
        <v>24</v>
      </c>
      <c r="B57" s="117">
        <v>324001203</v>
      </c>
      <c r="C57" s="310" t="s">
        <v>476</v>
      </c>
      <c r="D57" s="175" t="s">
        <v>61</v>
      </c>
      <c r="E57" s="171" t="s">
        <v>62</v>
      </c>
      <c r="F57" s="171" t="s">
        <v>63</v>
      </c>
      <c r="G57" s="279">
        <v>90</v>
      </c>
      <c r="H57" s="277">
        <v>90</v>
      </c>
      <c r="I57" s="279">
        <v>0</v>
      </c>
      <c r="J57" s="277">
        <v>0</v>
      </c>
      <c r="K57" s="199">
        <v>1467106</v>
      </c>
      <c r="L57" s="244">
        <v>45105</v>
      </c>
      <c r="M57" s="199"/>
      <c r="N57" s="199"/>
      <c r="O57" s="199"/>
      <c r="P57" s="199">
        <v>5468.21332544297</v>
      </c>
      <c r="Q57" s="199">
        <v>1472574.21</v>
      </c>
      <c r="R57" s="199">
        <v>80655.899293629904</v>
      </c>
      <c r="S57" s="199">
        <v>1553230</v>
      </c>
      <c r="T57" s="303">
        <v>45440</v>
      </c>
      <c r="U57" s="199">
        <f t="shared" si="0"/>
        <v>122964</v>
      </c>
      <c r="V57" s="199" t="s">
        <v>685</v>
      </c>
      <c r="Z57" s="196"/>
    </row>
    <row r="58" spans="1:26" ht="57" customHeight="1" x14ac:dyDescent="0.35">
      <c r="A58" s="117" t="s">
        <v>24</v>
      </c>
      <c r="B58" s="117">
        <v>324001205</v>
      </c>
      <c r="C58" s="310" t="s">
        <v>477</v>
      </c>
      <c r="D58" s="175" t="s">
        <v>480</v>
      </c>
      <c r="E58" s="171" t="s">
        <v>68</v>
      </c>
      <c r="F58" s="171" t="s">
        <v>69</v>
      </c>
      <c r="G58" s="279">
        <v>68</v>
      </c>
      <c r="H58" s="277">
        <v>68</v>
      </c>
      <c r="I58" s="279">
        <v>0</v>
      </c>
      <c r="J58" s="277">
        <v>0</v>
      </c>
      <c r="K58" s="199">
        <v>1050191</v>
      </c>
      <c r="L58" s="244">
        <v>45105</v>
      </c>
      <c r="M58" s="199"/>
      <c r="N58" s="199"/>
      <c r="O58" s="199">
        <v>28503.8</v>
      </c>
      <c r="P58" s="199"/>
      <c r="Q58" s="199">
        <v>1021687.2</v>
      </c>
      <c r="R58" s="199">
        <v>39494.853814279602</v>
      </c>
      <c r="S58" s="199">
        <v>1061182</v>
      </c>
      <c r="T58" s="303">
        <v>45440</v>
      </c>
      <c r="U58" s="199">
        <f t="shared" si="0"/>
        <v>84010</v>
      </c>
      <c r="V58" s="199" t="s">
        <v>686</v>
      </c>
      <c r="Z58" s="196"/>
    </row>
    <row r="59" spans="1:26" ht="57" customHeight="1" x14ac:dyDescent="0.35">
      <c r="A59" s="117" t="s">
        <v>24</v>
      </c>
      <c r="B59" s="117">
        <v>324001206</v>
      </c>
      <c r="C59" s="310" t="s">
        <v>478</v>
      </c>
      <c r="D59" s="171" t="s">
        <v>711</v>
      </c>
      <c r="E59" s="171" t="s">
        <v>70</v>
      </c>
      <c r="F59" s="171" t="s">
        <v>24</v>
      </c>
      <c r="G59" s="279">
        <v>121</v>
      </c>
      <c r="H59" s="277">
        <v>121</v>
      </c>
      <c r="I59" s="279">
        <v>0</v>
      </c>
      <c r="J59" s="277">
        <v>0</v>
      </c>
      <c r="K59" s="199">
        <v>1914853</v>
      </c>
      <c r="L59" s="244">
        <v>45105</v>
      </c>
      <c r="M59" s="199"/>
      <c r="N59" s="199"/>
      <c r="O59" s="199">
        <v>20152.599999999999</v>
      </c>
      <c r="P59" s="199"/>
      <c r="Q59" s="199">
        <v>1894700.4</v>
      </c>
      <c r="R59" s="199">
        <v>71642.984863114907</v>
      </c>
      <c r="S59" s="199">
        <v>1966343</v>
      </c>
      <c r="T59" s="303">
        <v>45440</v>
      </c>
      <c r="U59" s="199">
        <f t="shared" si="0"/>
        <v>155669</v>
      </c>
      <c r="V59" s="199" t="s">
        <v>687</v>
      </c>
      <c r="Z59" s="196"/>
    </row>
    <row r="60" spans="1:26" ht="57" customHeight="1" x14ac:dyDescent="0.35">
      <c r="A60" s="117" t="s">
        <v>104</v>
      </c>
      <c r="B60" s="117">
        <v>324001215</v>
      </c>
      <c r="C60" s="310" t="s">
        <v>372</v>
      </c>
      <c r="D60" s="175" t="s">
        <v>89</v>
      </c>
      <c r="E60" s="171" t="s">
        <v>90</v>
      </c>
      <c r="F60" s="171" t="s">
        <v>91</v>
      </c>
      <c r="G60" s="279">
        <v>40</v>
      </c>
      <c r="H60" s="277">
        <v>39</v>
      </c>
      <c r="I60" s="279">
        <v>0</v>
      </c>
      <c r="J60" s="277">
        <v>10</v>
      </c>
      <c r="K60" s="199">
        <v>619781</v>
      </c>
      <c r="L60" s="244">
        <v>45105</v>
      </c>
      <c r="M60" s="199"/>
      <c r="N60" s="199"/>
      <c r="O60" s="199"/>
      <c r="P60" s="199">
        <v>21797.160525363801</v>
      </c>
      <c r="Q60" s="199">
        <v>641578.16</v>
      </c>
      <c r="R60" s="199">
        <v>17976.077260894501</v>
      </c>
      <c r="S60" s="199">
        <v>659553</v>
      </c>
      <c r="T60" s="303">
        <v>45440</v>
      </c>
      <c r="U60" s="199">
        <f t="shared" si="0"/>
        <v>52215</v>
      </c>
      <c r="V60" s="199" t="s">
        <v>688</v>
      </c>
      <c r="Z60" s="196"/>
    </row>
    <row r="61" spans="1:26" ht="57" customHeight="1" x14ac:dyDescent="0.35">
      <c r="A61" s="119" t="s">
        <v>104</v>
      </c>
      <c r="B61" s="119">
        <v>324001218</v>
      </c>
      <c r="C61" s="310" t="s">
        <v>373</v>
      </c>
      <c r="D61" s="175" t="s">
        <v>129</v>
      </c>
      <c r="E61" s="171" t="s">
        <v>129</v>
      </c>
      <c r="F61" s="171" t="s">
        <v>130</v>
      </c>
      <c r="G61" s="279">
        <v>128</v>
      </c>
      <c r="H61" s="277">
        <v>106</v>
      </c>
      <c r="I61" s="279">
        <v>0</v>
      </c>
      <c r="J61" s="277">
        <v>0</v>
      </c>
      <c r="K61" s="199">
        <v>1516327</v>
      </c>
      <c r="L61" s="244">
        <v>45105</v>
      </c>
      <c r="M61" s="199"/>
      <c r="N61" s="199"/>
      <c r="O61" s="199"/>
      <c r="P61" s="199">
        <v>50407.142743556702</v>
      </c>
      <c r="Q61" s="199">
        <v>1566734.14</v>
      </c>
      <c r="R61" s="199">
        <v>37567.966277735002</v>
      </c>
      <c r="S61" s="199">
        <v>1604302</v>
      </c>
      <c r="T61" s="303">
        <v>45440</v>
      </c>
      <c r="U61" s="199">
        <f t="shared" si="0"/>
        <v>127007</v>
      </c>
      <c r="V61" s="199" t="s">
        <v>689</v>
      </c>
      <c r="Z61" s="196"/>
    </row>
    <row r="62" spans="1:26" ht="57" customHeight="1" x14ac:dyDescent="0.35">
      <c r="A62" s="119" t="s">
        <v>24</v>
      </c>
      <c r="B62" s="119"/>
      <c r="C62" s="310" t="s">
        <v>487</v>
      </c>
      <c r="D62" s="175" t="s">
        <v>497</v>
      </c>
      <c r="E62" s="171" t="s">
        <v>492</v>
      </c>
      <c r="F62" s="171" t="s">
        <v>63</v>
      </c>
      <c r="G62" s="279">
        <v>120</v>
      </c>
      <c r="H62" s="277">
        <v>13</v>
      </c>
      <c r="I62" s="279">
        <v>0</v>
      </c>
      <c r="J62" s="277">
        <v>0</v>
      </c>
      <c r="K62" s="199">
        <v>211201</v>
      </c>
      <c r="L62" s="245" t="s">
        <v>517</v>
      </c>
      <c r="M62" s="199">
        <v>5660.69</v>
      </c>
      <c r="N62" s="199"/>
      <c r="O62" s="199"/>
      <c r="P62" s="199"/>
      <c r="Q62" s="199">
        <v>205540.31</v>
      </c>
      <c r="R62" s="199">
        <v>9743.3655178329991</v>
      </c>
      <c r="S62" s="199">
        <v>215284</v>
      </c>
      <c r="T62" s="303" t="s">
        <v>706</v>
      </c>
      <c r="U62" s="199">
        <f t="shared" si="0"/>
        <v>17043</v>
      </c>
      <c r="V62" s="199" t="s">
        <v>690</v>
      </c>
      <c r="Z62" s="196"/>
    </row>
    <row r="63" spans="1:26" ht="57" customHeight="1" x14ac:dyDescent="0.35">
      <c r="A63" s="119" t="s">
        <v>24</v>
      </c>
      <c r="B63" s="119"/>
      <c r="C63" s="310" t="s">
        <v>488</v>
      </c>
      <c r="D63" s="175" t="s">
        <v>497</v>
      </c>
      <c r="E63" s="171" t="s">
        <v>493</v>
      </c>
      <c r="F63" s="171" t="s">
        <v>63</v>
      </c>
      <c r="G63" s="279">
        <v>80</v>
      </c>
      <c r="H63" s="277">
        <v>9</v>
      </c>
      <c r="I63" s="279">
        <v>0</v>
      </c>
      <c r="J63" s="277">
        <v>0</v>
      </c>
      <c r="K63" s="199">
        <v>146216</v>
      </c>
      <c r="L63" s="245" t="s">
        <v>517</v>
      </c>
      <c r="M63" s="199"/>
      <c r="N63" s="199">
        <v>5660.69</v>
      </c>
      <c r="O63" s="199"/>
      <c r="P63" s="199">
        <v>3212.46074479766</v>
      </c>
      <c r="Q63" s="199">
        <v>155089.15</v>
      </c>
      <c r="R63" s="199">
        <v>10316.393787883901</v>
      </c>
      <c r="S63" s="199">
        <v>165405</v>
      </c>
      <c r="T63" s="303" t="s">
        <v>706</v>
      </c>
      <c r="U63" s="199">
        <f t="shared" si="0"/>
        <v>13095</v>
      </c>
      <c r="V63" s="199" t="s">
        <v>691</v>
      </c>
      <c r="Z63" s="196"/>
    </row>
    <row r="64" spans="1:26" ht="57" customHeight="1" x14ac:dyDescent="0.35">
      <c r="A64" s="119" t="s">
        <v>24</v>
      </c>
      <c r="B64" s="119"/>
      <c r="C64" s="310" t="s">
        <v>489</v>
      </c>
      <c r="D64" s="175" t="s">
        <v>498</v>
      </c>
      <c r="E64" s="171" t="s">
        <v>494</v>
      </c>
      <c r="F64" s="171" t="s">
        <v>500</v>
      </c>
      <c r="G64" s="279">
        <v>120</v>
      </c>
      <c r="H64" s="277">
        <v>13</v>
      </c>
      <c r="I64" s="279">
        <v>0</v>
      </c>
      <c r="J64" s="277">
        <v>0</v>
      </c>
      <c r="K64" s="199">
        <v>211201</v>
      </c>
      <c r="L64" s="245" t="s">
        <v>517</v>
      </c>
      <c r="M64" s="199"/>
      <c r="N64" s="199">
        <v>3564.62</v>
      </c>
      <c r="O64" s="199"/>
      <c r="P64" s="199">
        <v>6616.88</v>
      </c>
      <c r="Q64" s="199">
        <v>221382.5</v>
      </c>
      <c r="R64" s="199">
        <v>20997.384810437499</v>
      </c>
      <c r="S64" s="199">
        <v>242379</v>
      </c>
      <c r="T64" s="303" t="s">
        <v>706</v>
      </c>
      <c r="U64" s="199">
        <f t="shared" si="0"/>
        <v>19188</v>
      </c>
      <c r="V64" s="199" t="s">
        <v>692</v>
      </c>
      <c r="Z64" s="196"/>
    </row>
    <row r="65" spans="1:26" ht="57" customHeight="1" x14ac:dyDescent="0.35">
      <c r="A65" s="119" t="s">
        <v>24</v>
      </c>
      <c r="B65" s="119"/>
      <c r="C65" s="310" t="s">
        <v>490</v>
      </c>
      <c r="D65" s="175" t="s">
        <v>498</v>
      </c>
      <c r="E65" s="171" t="s">
        <v>495</v>
      </c>
      <c r="F65" s="171" t="s">
        <v>500</v>
      </c>
      <c r="G65" s="279">
        <v>40</v>
      </c>
      <c r="H65" s="277">
        <v>4</v>
      </c>
      <c r="I65" s="279">
        <v>0</v>
      </c>
      <c r="J65" s="277">
        <v>0</v>
      </c>
      <c r="K65" s="199">
        <v>64985</v>
      </c>
      <c r="L65" s="245" t="s">
        <v>517</v>
      </c>
      <c r="M65" s="199">
        <v>3564.62</v>
      </c>
      <c r="N65" s="199"/>
      <c r="O65" s="199"/>
      <c r="P65" s="199"/>
      <c r="Q65" s="199">
        <v>61420.38</v>
      </c>
      <c r="R65" s="199">
        <v>3647.2289646757999</v>
      </c>
      <c r="S65" s="199">
        <v>65067</v>
      </c>
      <c r="T65" s="303" t="s">
        <v>706</v>
      </c>
      <c r="U65" s="199">
        <f t="shared" si="0"/>
        <v>5151</v>
      </c>
      <c r="V65" s="199" t="s">
        <v>693</v>
      </c>
      <c r="Z65" s="196"/>
    </row>
    <row r="66" spans="1:26" ht="57" customHeight="1" x14ac:dyDescent="0.35">
      <c r="A66" s="119" t="s">
        <v>24</v>
      </c>
      <c r="B66" s="119"/>
      <c r="C66" s="310" t="s">
        <v>491</v>
      </c>
      <c r="D66" s="175" t="s">
        <v>499</v>
      </c>
      <c r="E66" s="171" t="s">
        <v>496</v>
      </c>
      <c r="F66" s="171" t="s">
        <v>36</v>
      </c>
      <c r="G66" s="279">
        <v>60</v>
      </c>
      <c r="H66" s="277">
        <v>7</v>
      </c>
      <c r="I66" s="279">
        <v>0</v>
      </c>
      <c r="J66" s="277">
        <v>0</v>
      </c>
      <c r="K66" s="199">
        <v>113724</v>
      </c>
      <c r="L66" s="245" t="s">
        <v>517</v>
      </c>
      <c r="M66" s="199"/>
      <c r="N66" s="199">
        <v>6615.73</v>
      </c>
      <c r="O66" s="199"/>
      <c r="P66" s="199">
        <v>15648.66</v>
      </c>
      <c r="Q66" s="199">
        <v>135988.39000000001</v>
      </c>
      <c r="R66" s="199">
        <v>11306.2841286971</v>
      </c>
      <c r="S66" s="199">
        <v>147294</v>
      </c>
      <c r="T66" s="303" t="s">
        <v>708</v>
      </c>
      <c r="U66" s="199">
        <f t="shared" si="0"/>
        <v>11661</v>
      </c>
      <c r="V66" s="199" t="s">
        <v>694</v>
      </c>
      <c r="Z66" s="196"/>
    </row>
    <row r="67" spans="1:26" ht="57" customHeight="1" x14ac:dyDescent="0.35">
      <c r="A67" s="119" t="s">
        <v>24</v>
      </c>
      <c r="B67" s="119"/>
      <c r="C67" s="310" t="s">
        <v>507</v>
      </c>
      <c r="D67" s="175" t="s">
        <v>497</v>
      </c>
      <c r="E67" s="171" t="s">
        <v>710</v>
      </c>
      <c r="F67" s="171" t="s">
        <v>154</v>
      </c>
      <c r="G67" s="279">
        <v>120</v>
      </c>
      <c r="H67" s="277">
        <v>10</v>
      </c>
      <c r="I67" s="277"/>
      <c r="J67" s="277">
        <v>10</v>
      </c>
      <c r="K67" s="199">
        <v>206955</v>
      </c>
      <c r="L67" s="245" t="s">
        <v>517</v>
      </c>
      <c r="M67" s="222"/>
      <c r="N67" s="222"/>
      <c r="O67" s="222"/>
      <c r="P67" s="222"/>
      <c r="Q67" s="199">
        <v>206955</v>
      </c>
      <c r="R67" s="199">
        <v>13338.329646416199</v>
      </c>
      <c r="S67" s="199">
        <v>220292</v>
      </c>
      <c r="T67" s="303" t="s">
        <v>706</v>
      </c>
      <c r="U67" s="199">
        <f t="shared" si="0"/>
        <v>17440</v>
      </c>
      <c r="V67" s="199" t="s">
        <v>695</v>
      </c>
      <c r="Z67" s="196"/>
    </row>
    <row r="68" spans="1:26" s="120" customFormat="1" ht="57" customHeight="1" x14ac:dyDescent="0.35">
      <c r="B68" s="122"/>
      <c r="C68" s="178"/>
      <c r="D68" s="178"/>
      <c r="E68" s="178"/>
      <c r="F68" s="121" t="s">
        <v>88</v>
      </c>
      <c r="G68" s="283">
        <f t="shared" ref="G68:J68" si="1">SUM(G3:G67)</f>
        <v>5963</v>
      </c>
      <c r="H68" s="283">
        <f t="shared" si="1"/>
        <v>5311</v>
      </c>
      <c r="I68" s="283">
        <f t="shared" si="1"/>
        <v>10</v>
      </c>
      <c r="J68" s="283">
        <f t="shared" si="1"/>
        <v>561</v>
      </c>
      <c r="K68" s="199">
        <f>SUM(K3:K67)</f>
        <v>85457999.189999998</v>
      </c>
      <c r="L68" s="199">
        <f t="shared" ref="L68:U68" si="2">SUM(L3:L67)</f>
        <v>2345461</v>
      </c>
      <c r="M68" s="199">
        <f t="shared" si="2"/>
        <v>20505.34</v>
      </c>
      <c r="N68" s="199">
        <f t="shared" si="2"/>
        <v>20505.34</v>
      </c>
      <c r="O68" s="199">
        <f t="shared" si="2"/>
        <v>688343.67</v>
      </c>
      <c r="P68" s="199">
        <f t="shared" si="2"/>
        <v>688343.67</v>
      </c>
      <c r="Q68" s="199">
        <f t="shared" si="2"/>
        <v>85457999.180000007</v>
      </c>
      <c r="R68" s="199">
        <f t="shared" si="2"/>
        <v>3421136.59</v>
      </c>
      <c r="S68" s="199">
        <f t="shared" si="2"/>
        <v>88879135</v>
      </c>
      <c r="U68" s="199">
        <f t="shared" si="2"/>
        <v>7036265</v>
      </c>
    </row>
    <row r="69" spans="1:26" ht="57" customHeight="1" x14ac:dyDescent="0.25">
      <c r="K69" s="196"/>
    </row>
    <row r="70" spans="1:26" ht="57" customHeight="1" x14ac:dyDescent="0.25">
      <c r="S70" s="196"/>
    </row>
  </sheetData>
  <pageMargins left="0.23622047244094491" right="0.23622047244094491" top="0.74803149606299213" bottom="0.74803149606299213" header="0.31496062992125984" footer="0.31496062992125984"/>
  <pageSetup paperSize="8" firstPageNumber="0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"/>
  <sheetViews>
    <sheetView topLeftCell="E1" zoomScale="82" zoomScaleNormal="82" zoomScalePageLayoutView="106" workbookViewId="0">
      <selection activeCell="N6" sqref="N6"/>
    </sheetView>
  </sheetViews>
  <sheetFormatPr defaultColWidth="9.140625" defaultRowHeight="46.5" customHeight="1" x14ac:dyDescent="0.25"/>
  <cols>
    <col min="1" max="1" width="9" style="9" customWidth="1"/>
    <col min="2" max="2" width="22.42578125" style="9" customWidth="1"/>
    <col min="3" max="3" width="18.5703125" style="9" bestFit="1" customWidth="1"/>
    <col min="4" max="4" width="12" style="9" customWidth="1"/>
    <col min="5" max="5" width="43.85546875" style="57" customWidth="1"/>
    <col min="6" max="6" width="27.42578125" style="57" customWidth="1"/>
    <col min="7" max="7" width="10" style="9" customWidth="1"/>
    <col min="8" max="8" width="22.28515625" style="9" bestFit="1" customWidth="1"/>
    <col min="9" max="9" width="30.42578125" style="9" customWidth="1"/>
    <col min="10" max="10" width="22.7109375" style="9" customWidth="1"/>
    <col min="11" max="11" width="21.42578125" style="9" customWidth="1"/>
    <col min="12" max="12" width="28" style="9" customWidth="1"/>
    <col min="13" max="13" width="20.28515625" style="9" bestFit="1" customWidth="1"/>
    <col min="14" max="14" width="20" style="9" customWidth="1"/>
    <col min="15" max="15" width="25" style="9" bestFit="1" customWidth="1"/>
    <col min="16" max="16384" width="9.140625" style="9"/>
  </cols>
  <sheetData>
    <row r="1" spans="1:15" ht="46.5" customHeight="1" x14ac:dyDescent="0.25">
      <c r="D1" s="200" t="s">
        <v>333</v>
      </c>
    </row>
    <row r="2" spans="1:15" s="60" customFormat="1" ht="234.75" customHeight="1" x14ac:dyDescent="0.25">
      <c r="A2" s="58" t="s">
        <v>394</v>
      </c>
      <c r="B2" s="58" t="s">
        <v>0</v>
      </c>
      <c r="C2" s="59" t="s">
        <v>382</v>
      </c>
      <c r="D2" s="132" t="s">
        <v>334</v>
      </c>
      <c r="E2" s="133" t="s">
        <v>1</v>
      </c>
      <c r="F2" s="133" t="s">
        <v>2</v>
      </c>
      <c r="G2" s="133" t="s">
        <v>3</v>
      </c>
      <c r="H2" s="170" t="s">
        <v>508</v>
      </c>
      <c r="I2" s="218" t="s">
        <v>510</v>
      </c>
      <c r="J2" s="273" t="s">
        <v>511</v>
      </c>
      <c r="K2" s="219" t="s">
        <v>514</v>
      </c>
      <c r="L2" s="170" t="s">
        <v>535</v>
      </c>
      <c r="M2" s="202" t="s">
        <v>513</v>
      </c>
      <c r="N2" s="252" t="s">
        <v>545</v>
      </c>
      <c r="O2" s="170" t="s">
        <v>531</v>
      </c>
    </row>
    <row r="3" spans="1:15" ht="46.5" customHeight="1" x14ac:dyDescent="0.35">
      <c r="A3" s="62" t="s">
        <v>24</v>
      </c>
      <c r="B3" s="63" t="s">
        <v>333</v>
      </c>
      <c r="C3" s="40">
        <v>324001181</v>
      </c>
      <c r="D3" s="314" t="s">
        <v>383</v>
      </c>
      <c r="E3" s="42" t="s">
        <v>386</v>
      </c>
      <c r="F3" s="42" t="s">
        <v>387</v>
      </c>
      <c r="G3" s="41" t="s">
        <v>24</v>
      </c>
      <c r="H3" s="172">
        <v>857919</v>
      </c>
      <c r="J3" s="172">
        <f>H3-I3</f>
        <v>857919</v>
      </c>
      <c r="K3" s="243" t="s">
        <v>517</v>
      </c>
      <c r="L3" s="172">
        <v>857919</v>
      </c>
      <c r="M3" s="243" t="s">
        <v>708</v>
      </c>
      <c r="N3" s="172" t="s">
        <v>586</v>
      </c>
      <c r="O3" s="172" t="s">
        <v>587</v>
      </c>
    </row>
    <row r="4" spans="1:15" ht="46.5" customHeight="1" x14ac:dyDescent="0.35">
      <c r="A4" s="62" t="s">
        <v>104</v>
      </c>
      <c r="B4" s="63" t="s">
        <v>333</v>
      </c>
      <c r="C4" s="64">
        <v>324001191</v>
      </c>
      <c r="D4" s="314" t="s">
        <v>371</v>
      </c>
      <c r="E4" s="42" t="s">
        <v>137</v>
      </c>
      <c r="F4" s="42" t="s">
        <v>307</v>
      </c>
      <c r="G4" s="66" t="s">
        <v>139</v>
      </c>
      <c r="H4" s="172">
        <v>419190</v>
      </c>
      <c r="I4" s="172">
        <v>194372</v>
      </c>
      <c r="J4" s="172">
        <f>H4-I4</f>
        <v>224818</v>
      </c>
      <c r="K4" s="243">
        <v>45105</v>
      </c>
      <c r="L4" s="172">
        <v>224818</v>
      </c>
      <c r="M4" s="243">
        <v>45439</v>
      </c>
      <c r="N4" s="172" t="s">
        <v>586</v>
      </c>
      <c r="O4" s="172" t="s">
        <v>544</v>
      </c>
    </row>
    <row r="5" spans="1:15" ht="46.5" customHeight="1" x14ac:dyDescent="0.35">
      <c r="A5" s="62" t="s">
        <v>24</v>
      </c>
      <c r="B5" s="63" t="s">
        <v>333</v>
      </c>
      <c r="C5" s="64">
        <v>324004962</v>
      </c>
      <c r="D5" s="314" t="s">
        <v>388</v>
      </c>
      <c r="E5" s="42" t="s">
        <v>25</v>
      </c>
      <c r="F5" s="42" t="s">
        <v>393</v>
      </c>
      <c r="G5" s="65" t="s">
        <v>24</v>
      </c>
      <c r="H5" s="172">
        <v>783018</v>
      </c>
      <c r="J5" s="172">
        <f>H5-I5</f>
        <v>783018</v>
      </c>
      <c r="K5" s="243">
        <v>45105</v>
      </c>
      <c r="L5" s="172">
        <v>783018</v>
      </c>
      <c r="M5" s="243">
        <v>45439</v>
      </c>
      <c r="N5" s="172" t="s">
        <v>586</v>
      </c>
      <c r="O5" s="172" t="s">
        <v>588</v>
      </c>
    </row>
    <row r="6" spans="1:15" ht="46.5" customHeight="1" x14ac:dyDescent="0.4">
      <c r="B6" s="139"/>
      <c r="C6" s="139"/>
      <c r="D6" s="139"/>
      <c r="E6" s="141"/>
      <c r="F6" s="138" t="s">
        <v>88</v>
      </c>
      <c r="G6" s="140"/>
      <c r="H6" s="172">
        <f>SUM(H3:H5)</f>
        <v>2060127</v>
      </c>
      <c r="I6" s="172">
        <f t="shared" ref="I6:J6" si="0">SUM(I3:I5)</f>
        <v>194372</v>
      </c>
      <c r="J6" s="172">
        <f t="shared" si="0"/>
        <v>1865755</v>
      </c>
      <c r="L6" s="172">
        <f>SUM(L3:L5)</f>
        <v>1865755</v>
      </c>
    </row>
    <row r="7" spans="1:15" ht="46.5" customHeight="1" x14ac:dyDescent="0.25">
      <c r="H7" s="48"/>
      <c r="I7" s="57"/>
    </row>
  </sheetData>
  <pageMargins left="0.23622047244094491" right="0.23622047244094491" top="0.74803149606299213" bottom="0.74803149606299213" header="0.31496062992125984" footer="0.31496062992125984"/>
  <pageSetup paperSize="8" scale="61" firstPageNumber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7"/>
  <sheetViews>
    <sheetView topLeftCell="D1" zoomScale="82" zoomScaleNormal="82" workbookViewId="0">
      <selection activeCell="N7" sqref="N7"/>
    </sheetView>
  </sheetViews>
  <sheetFormatPr defaultColWidth="9.140625" defaultRowHeight="59.25" customHeight="1" x14ac:dyDescent="0.25"/>
  <cols>
    <col min="1" max="1" width="9" style="9" customWidth="1"/>
    <col min="2" max="2" width="22.42578125" style="9" customWidth="1"/>
    <col min="3" max="3" width="11.5703125" style="9" customWidth="1"/>
    <col min="4" max="4" width="12" style="9" customWidth="1"/>
    <col min="5" max="5" width="43.85546875" style="57" customWidth="1"/>
    <col min="6" max="6" width="16.28515625" style="57" customWidth="1"/>
    <col min="7" max="7" width="18.7109375" style="9" customWidth="1"/>
    <col min="8" max="8" width="16.85546875" style="9" customWidth="1"/>
    <col min="9" max="9" width="22.28515625" style="9" bestFit="1" customWidth="1"/>
    <col min="10" max="10" width="19.5703125" style="9" customWidth="1"/>
    <col min="11" max="11" width="19.7109375" style="9" bestFit="1" customWidth="1"/>
    <col min="12" max="13" width="22.7109375" style="9" customWidth="1"/>
    <col min="14" max="14" width="19.7109375" style="9" bestFit="1" customWidth="1"/>
    <col min="15" max="15" width="26.5703125" style="9" customWidth="1"/>
    <col min="16" max="16384" width="9.140625" style="9"/>
  </cols>
  <sheetData>
    <row r="2" spans="1:15" ht="50.25" customHeight="1" x14ac:dyDescent="0.25">
      <c r="D2" s="200" t="s">
        <v>391</v>
      </c>
    </row>
    <row r="3" spans="1:15" s="60" customFormat="1" ht="222.75" customHeight="1" x14ac:dyDescent="0.25">
      <c r="A3" s="58" t="s">
        <v>394</v>
      </c>
      <c r="B3" s="58" t="s">
        <v>0</v>
      </c>
      <c r="C3" s="59" t="s">
        <v>382</v>
      </c>
      <c r="D3" s="132" t="s">
        <v>334</v>
      </c>
      <c r="E3" s="133" t="s">
        <v>1</v>
      </c>
      <c r="F3" s="133" t="s">
        <v>2</v>
      </c>
      <c r="G3" s="133" t="s">
        <v>3</v>
      </c>
      <c r="H3" s="113" t="s">
        <v>381</v>
      </c>
      <c r="I3" s="170" t="s">
        <v>508</v>
      </c>
      <c r="J3" s="219" t="s">
        <v>514</v>
      </c>
      <c r="K3" s="203" t="s">
        <v>518</v>
      </c>
      <c r="L3" s="170" t="s">
        <v>535</v>
      </c>
      <c r="M3" s="252" t="s">
        <v>513</v>
      </c>
      <c r="N3" s="252" t="s">
        <v>545</v>
      </c>
      <c r="O3" s="170" t="s">
        <v>531</v>
      </c>
    </row>
    <row r="4" spans="1:15" s="44" customFormat="1" ht="59.25" customHeight="1" x14ac:dyDescent="0.35">
      <c r="A4" s="160" t="s">
        <v>24</v>
      </c>
      <c r="B4" s="37" t="s">
        <v>391</v>
      </c>
      <c r="C4" s="38">
        <v>324033886</v>
      </c>
      <c r="D4" s="38" t="str">
        <f t="shared" ref="D4:D5" si="0">MID(C4,4,6)</f>
        <v>033886</v>
      </c>
      <c r="E4" s="39" t="s">
        <v>40</v>
      </c>
      <c r="F4" s="39" t="s">
        <v>303</v>
      </c>
      <c r="G4" s="36" t="s">
        <v>42</v>
      </c>
      <c r="H4" s="161">
        <v>36</v>
      </c>
      <c r="I4" s="172">
        <v>2873554</v>
      </c>
      <c r="J4" s="243" t="s">
        <v>517</v>
      </c>
      <c r="K4" s="172">
        <v>301560.90000000002</v>
      </c>
      <c r="L4" s="172">
        <v>2571993</v>
      </c>
      <c r="M4" s="243" t="s">
        <v>708</v>
      </c>
      <c r="N4" s="199">
        <f t="shared" ref="N4:N5" si="1">ROUND(L4*95%/12,0)</f>
        <v>203616</v>
      </c>
      <c r="O4" s="172" t="s">
        <v>584</v>
      </c>
    </row>
    <row r="5" spans="1:15" s="44" customFormat="1" ht="59.25" customHeight="1" x14ac:dyDescent="0.35">
      <c r="A5" s="160" t="s">
        <v>104</v>
      </c>
      <c r="B5" s="266" t="s">
        <v>391</v>
      </c>
      <c r="C5" s="268">
        <v>324034186</v>
      </c>
      <c r="D5" s="268" t="str">
        <f t="shared" si="0"/>
        <v>034186</v>
      </c>
      <c r="E5" s="269" t="s">
        <v>161</v>
      </c>
      <c r="F5" s="39" t="s">
        <v>161</v>
      </c>
      <c r="G5" s="39" t="s">
        <v>308</v>
      </c>
      <c r="H5" s="161">
        <v>40</v>
      </c>
      <c r="I5" s="172">
        <v>2212866</v>
      </c>
      <c r="J5" s="243" t="s">
        <v>517</v>
      </c>
      <c r="K5" s="172">
        <v>345792</v>
      </c>
      <c r="L5" s="172">
        <v>1867074</v>
      </c>
      <c r="M5" s="243" t="s">
        <v>706</v>
      </c>
      <c r="N5" s="199">
        <f t="shared" si="1"/>
        <v>147810</v>
      </c>
      <c r="O5" s="172" t="s">
        <v>585</v>
      </c>
    </row>
    <row r="6" spans="1:15" ht="59.25" customHeight="1" x14ac:dyDescent="0.4">
      <c r="B6" s="264"/>
      <c r="C6" s="264"/>
      <c r="D6" s="264"/>
      <c r="E6" s="271"/>
      <c r="F6" s="263" t="s">
        <v>88</v>
      </c>
      <c r="G6" s="272"/>
      <c r="H6" s="159">
        <f t="shared" ref="H6" si="2">SUM(H4:H5)</f>
        <v>76</v>
      </c>
      <c r="I6" s="172">
        <f>SUM(I4:I5)</f>
        <v>5086420</v>
      </c>
      <c r="L6" s="172">
        <f>SUM(L4:L5)</f>
        <v>4439067</v>
      </c>
    </row>
    <row r="7" spans="1:15" ht="40.9" customHeight="1" x14ac:dyDescent="0.25"/>
  </sheetData>
  <pageMargins left="1.0236220472440944" right="0.23622047244094491" top="0.74803149606299213" bottom="0.74803149606299213" header="0.31496062992125984" footer="0.31496062992125984"/>
  <pageSetup paperSize="8" scale="57" firstPageNumber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"/>
  <sheetViews>
    <sheetView topLeftCell="E1" zoomScale="98" zoomScaleNormal="98" workbookViewId="0">
      <selection activeCell="M11" sqref="M11"/>
    </sheetView>
  </sheetViews>
  <sheetFormatPr defaultRowHeight="35.25" customHeight="1" x14ac:dyDescent="0.25"/>
  <cols>
    <col min="1" max="1" width="11.28515625" customWidth="1"/>
    <col min="2" max="2" width="15.28515625" style="6" customWidth="1"/>
    <col min="3" max="3" width="10.7109375" customWidth="1"/>
    <col min="4" max="4" width="35.28515625" customWidth="1"/>
    <col min="5" max="5" width="30.28515625" customWidth="1"/>
    <col min="6" max="6" width="11.42578125" customWidth="1"/>
    <col min="7" max="7" width="15.140625" customWidth="1"/>
    <col min="8" max="8" width="21.85546875" customWidth="1"/>
    <col min="9" max="9" width="16.42578125" style="46" customWidth="1"/>
    <col min="10" max="10" width="16.5703125" customWidth="1"/>
    <col min="11" max="11" width="22.140625" bestFit="1" customWidth="1"/>
    <col min="12" max="12" width="21.42578125" customWidth="1"/>
    <col min="13" max="13" width="17.140625" customWidth="1"/>
    <col min="14" max="14" width="23.7109375" customWidth="1"/>
    <col min="17" max="17" width="11.5703125" bestFit="1" customWidth="1"/>
    <col min="18" max="18" width="11" bestFit="1" customWidth="1"/>
  </cols>
  <sheetData>
    <row r="1" spans="1:18" ht="35.25" customHeight="1" x14ac:dyDescent="0.25">
      <c r="A1" s="6"/>
      <c r="C1" s="201" t="s">
        <v>397</v>
      </c>
      <c r="D1" s="6"/>
      <c r="E1" s="6"/>
      <c r="F1" s="6"/>
    </row>
    <row r="2" spans="1:18" ht="172.5" customHeight="1" x14ac:dyDescent="0.25">
      <c r="A2" s="52" t="s">
        <v>324</v>
      </c>
      <c r="B2" s="52" t="s">
        <v>382</v>
      </c>
      <c r="C2" s="53" t="s">
        <v>334</v>
      </c>
      <c r="D2" s="54" t="s">
        <v>1</v>
      </c>
      <c r="E2" s="55" t="s">
        <v>2</v>
      </c>
      <c r="F2" s="56" t="s">
        <v>3</v>
      </c>
      <c r="G2" s="298" t="s">
        <v>508</v>
      </c>
      <c r="H2" s="219" t="s">
        <v>514</v>
      </c>
      <c r="I2" s="203" t="s">
        <v>518</v>
      </c>
      <c r="J2" s="220" t="s">
        <v>704</v>
      </c>
      <c r="K2" s="298" t="s">
        <v>535</v>
      </c>
      <c r="L2" s="252" t="s">
        <v>513</v>
      </c>
      <c r="M2" s="252" t="s">
        <v>697</v>
      </c>
      <c r="N2" s="170" t="s">
        <v>531</v>
      </c>
    </row>
    <row r="3" spans="1:18" ht="35.25" customHeight="1" x14ac:dyDescent="0.35">
      <c r="A3" s="4" t="s">
        <v>24</v>
      </c>
      <c r="B3" s="11">
        <v>324001012</v>
      </c>
      <c r="C3" s="301" t="str">
        <f t="shared" ref="C3:C8" si="0">MID(B3,4,6)</f>
        <v>001012</v>
      </c>
      <c r="D3" s="1" t="s">
        <v>309</v>
      </c>
      <c r="E3" s="1" t="s">
        <v>309</v>
      </c>
      <c r="F3" s="17" t="s">
        <v>310</v>
      </c>
      <c r="G3" s="204">
        <v>214880</v>
      </c>
      <c r="H3" s="243">
        <v>45105</v>
      </c>
      <c r="I3" s="172"/>
      <c r="J3" s="172">
        <v>1056.2840996534801</v>
      </c>
      <c r="K3" s="199">
        <v>215936</v>
      </c>
      <c r="L3" s="243">
        <v>45441</v>
      </c>
      <c r="M3" s="172">
        <f>ROUND(K3*95%/12,0)</f>
        <v>17095</v>
      </c>
      <c r="N3" s="199" t="s">
        <v>589</v>
      </c>
      <c r="R3" s="163"/>
    </row>
    <row r="4" spans="1:18" ht="35.25" customHeight="1" x14ac:dyDescent="0.35">
      <c r="A4" s="4" t="s">
        <v>24</v>
      </c>
      <c r="B4" s="11">
        <v>324001060</v>
      </c>
      <c r="C4" s="301" t="str">
        <f t="shared" si="0"/>
        <v>001060</v>
      </c>
      <c r="D4" s="1" t="s">
        <v>311</v>
      </c>
      <c r="E4" s="1" t="s">
        <v>312</v>
      </c>
      <c r="F4" s="17" t="s">
        <v>313</v>
      </c>
      <c r="G4" s="204">
        <v>150254</v>
      </c>
      <c r="H4" s="243" t="s">
        <v>517</v>
      </c>
      <c r="I4" s="172">
        <v>42.3</v>
      </c>
      <c r="J4" s="172"/>
      <c r="K4" s="199">
        <v>150212</v>
      </c>
      <c r="L4" s="243" t="s">
        <v>706</v>
      </c>
      <c r="M4" s="172">
        <f t="shared" ref="M4:M8" si="1">ROUND(K4*95%/12,0)</f>
        <v>11892</v>
      </c>
      <c r="N4" s="199" t="s">
        <v>590</v>
      </c>
      <c r="P4" s="46"/>
      <c r="Q4" s="33"/>
      <c r="R4" s="163"/>
    </row>
    <row r="5" spans="1:18" ht="35.25" customHeight="1" x14ac:dyDescent="0.35">
      <c r="A5" s="4" t="s">
        <v>24</v>
      </c>
      <c r="B5" s="11">
        <v>324001063</v>
      </c>
      <c r="C5" s="301" t="str">
        <f t="shared" si="0"/>
        <v>001063</v>
      </c>
      <c r="D5" s="1" t="s">
        <v>311</v>
      </c>
      <c r="E5" s="1" t="s">
        <v>317</v>
      </c>
      <c r="F5" s="17" t="s">
        <v>318</v>
      </c>
      <c r="G5" s="204">
        <v>179023</v>
      </c>
      <c r="H5" s="243" t="s">
        <v>517</v>
      </c>
      <c r="I5" s="172"/>
      <c r="J5" s="172">
        <v>55.24</v>
      </c>
      <c r="K5" s="199">
        <v>179078</v>
      </c>
      <c r="L5" s="243" t="s">
        <v>706</v>
      </c>
      <c r="M5" s="172">
        <f t="shared" si="1"/>
        <v>14177</v>
      </c>
      <c r="N5" s="199" t="s">
        <v>591</v>
      </c>
      <c r="P5" s="46"/>
      <c r="Q5" s="33"/>
      <c r="R5" s="163"/>
    </row>
    <row r="6" spans="1:18" ht="35.25" customHeight="1" x14ac:dyDescent="0.35">
      <c r="A6" s="4" t="s">
        <v>104</v>
      </c>
      <c r="B6" s="11">
        <v>324001070</v>
      </c>
      <c r="C6" s="301" t="str">
        <f t="shared" si="0"/>
        <v>001070</v>
      </c>
      <c r="D6" s="20" t="s">
        <v>319</v>
      </c>
      <c r="E6" s="21" t="s">
        <v>320</v>
      </c>
      <c r="F6" s="22" t="s">
        <v>321</v>
      </c>
      <c r="G6" s="204">
        <v>187378</v>
      </c>
      <c r="H6" s="243" t="s">
        <v>517</v>
      </c>
      <c r="I6" s="172">
        <v>2228.85</v>
      </c>
      <c r="J6" s="172"/>
      <c r="K6" s="199">
        <v>185149</v>
      </c>
      <c r="L6" s="243" t="s">
        <v>706</v>
      </c>
      <c r="M6" s="172">
        <f t="shared" si="1"/>
        <v>14658</v>
      </c>
      <c r="N6" s="199" t="s">
        <v>592</v>
      </c>
      <c r="P6" s="46"/>
      <c r="Q6" s="33"/>
      <c r="R6" s="163"/>
    </row>
    <row r="7" spans="1:18" ht="35.25" customHeight="1" x14ac:dyDescent="0.35">
      <c r="A7" s="31" t="s">
        <v>104</v>
      </c>
      <c r="B7" s="23">
        <v>324001123</v>
      </c>
      <c r="C7" s="302" t="str">
        <f t="shared" si="0"/>
        <v>001123</v>
      </c>
      <c r="D7" s="1" t="s">
        <v>319</v>
      </c>
      <c r="E7" s="1" t="s">
        <v>322</v>
      </c>
      <c r="F7" s="22" t="s">
        <v>323</v>
      </c>
      <c r="G7" s="204">
        <v>176142</v>
      </c>
      <c r="H7" s="243" t="s">
        <v>517</v>
      </c>
      <c r="I7" s="172"/>
      <c r="J7" s="172">
        <v>988.5</v>
      </c>
      <c r="K7" s="199">
        <v>177131</v>
      </c>
      <c r="L7" s="243" t="s">
        <v>706</v>
      </c>
      <c r="M7" s="172">
        <f t="shared" si="1"/>
        <v>14023</v>
      </c>
      <c r="N7" s="199" t="s">
        <v>593</v>
      </c>
      <c r="P7" s="46"/>
      <c r="Q7" s="33"/>
      <c r="R7" s="163"/>
    </row>
    <row r="8" spans="1:18" ht="35.25" customHeight="1" x14ac:dyDescent="0.35">
      <c r="A8" s="31" t="s">
        <v>24</v>
      </c>
      <c r="B8" s="23">
        <v>324001202</v>
      </c>
      <c r="C8" s="302" t="str">
        <f t="shared" si="0"/>
        <v>001202</v>
      </c>
      <c r="D8" s="24" t="s">
        <v>314</v>
      </c>
      <c r="E8" s="21" t="s">
        <v>315</v>
      </c>
      <c r="F8" s="22" t="s">
        <v>316</v>
      </c>
      <c r="G8" s="204">
        <v>347226</v>
      </c>
      <c r="H8" s="243">
        <v>45105</v>
      </c>
      <c r="I8" s="172"/>
      <c r="J8" s="172">
        <v>171.12</v>
      </c>
      <c r="K8" s="199">
        <v>347397</v>
      </c>
      <c r="L8" s="243">
        <v>45441</v>
      </c>
      <c r="M8" s="172">
        <f t="shared" si="1"/>
        <v>27502</v>
      </c>
      <c r="N8" s="199" t="s">
        <v>594</v>
      </c>
      <c r="P8" s="46"/>
      <c r="Q8" s="33"/>
      <c r="R8" s="163"/>
    </row>
    <row r="9" spans="1:18" ht="35.25" customHeight="1" x14ac:dyDescent="0.35">
      <c r="B9" s="47"/>
      <c r="C9" s="46"/>
      <c r="D9" s="46"/>
      <c r="E9" s="32" t="s">
        <v>88</v>
      </c>
      <c r="F9" s="25"/>
      <c r="G9" s="204">
        <f>SUM(G3:G8)</f>
        <v>1254903</v>
      </c>
      <c r="K9" s="172">
        <f>SUM(K3:K8)</f>
        <v>1254903</v>
      </c>
      <c r="M9" s="46"/>
      <c r="N9" s="46"/>
    </row>
    <row r="10" spans="1:18" ht="35.25" customHeight="1" x14ac:dyDescent="0.25">
      <c r="G10" s="48"/>
      <c r="H10" s="46"/>
      <c r="I10" s="247"/>
      <c r="N10" s="163"/>
    </row>
  </sheetData>
  <pageMargins left="1.0629921259842521" right="0.23622047244094491" top="0.98425196850393704" bottom="0.98425196850393704" header="0.51181102362204722" footer="0.51181102362204722"/>
  <pageSetup paperSize="8" scale="72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4"/>
  <sheetViews>
    <sheetView topLeftCell="S1" zoomScale="66" zoomScaleNormal="66" workbookViewId="0">
      <selection activeCell="Y2" sqref="Y2"/>
    </sheetView>
  </sheetViews>
  <sheetFormatPr defaultColWidth="27.28515625" defaultRowHeight="39.75" customHeight="1" x14ac:dyDescent="0.3"/>
  <cols>
    <col min="1" max="2" width="14.7109375" style="74" customWidth="1"/>
    <col min="3" max="3" width="11.5703125" style="74" customWidth="1"/>
    <col min="4" max="4" width="44.140625" style="74" bestFit="1" customWidth="1"/>
    <col min="5" max="5" width="67.28515625" style="74" bestFit="1" customWidth="1"/>
    <col min="6" max="6" width="10.140625" style="74" customWidth="1"/>
    <col min="7" max="7" width="8.42578125" style="286" customWidth="1"/>
    <col min="8" max="8" width="6.7109375" style="286" customWidth="1"/>
    <col min="9" max="9" width="7.85546875" style="286" customWidth="1"/>
    <col min="10" max="10" width="8.42578125" style="286" customWidth="1"/>
    <col min="11" max="11" width="34.5703125" style="74" bestFit="1" customWidth="1"/>
    <col min="12" max="12" width="18.42578125" style="74" customWidth="1"/>
    <col min="13" max="13" width="27.42578125" style="74" bestFit="1" customWidth="1"/>
    <col min="14" max="14" width="27" style="74" bestFit="1" customWidth="1"/>
    <col min="15" max="15" width="23.7109375" style="74" bestFit="1" customWidth="1"/>
    <col min="16" max="16" width="33.42578125" style="74" bestFit="1" customWidth="1"/>
    <col min="17" max="17" width="21.85546875" style="74" customWidth="1"/>
    <col min="18" max="18" width="27.7109375" style="74" customWidth="1"/>
    <col min="19" max="19" width="25.5703125" style="74" customWidth="1"/>
    <col min="20" max="20" width="24.140625" style="74" customWidth="1"/>
    <col min="21" max="21" width="23.42578125" style="74" customWidth="1"/>
    <col min="22" max="16384" width="27.28515625" style="74"/>
  </cols>
  <sheetData>
    <row r="1" spans="1:23" ht="39.75" customHeight="1" x14ac:dyDescent="0.3">
      <c r="C1" s="74" t="s">
        <v>148</v>
      </c>
      <c r="K1" s="170"/>
    </row>
    <row r="2" spans="1:23" ht="303" customHeight="1" x14ac:dyDescent="0.25">
      <c r="A2" s="112" t="s">
        <v>324</v>
      </c>
      <c r="B2" s="113" t="s">
        <v>382</v>
      </c>
      <c r="C2" s="114" t="s">
        <v>334</v>
      </c>
      <c r="D2" s="115" t="s">
        <v>1</v>
      </c>
      <c r="E2" s="112" t="s">
        <v>2</v>
      </c>
      <c r="F2" s="112" t="s">
        <v>3</v>
      </c>
      <c r="G2" s="287" t="s">
        <v>527</v>
      </c>
      <c r="H2" s="276" t="s">
        <v>398</v>
      </c>
      <c r="I2" s="287" t="s">
        <v>528</v>
      </c>
      <c r="J2" s="276" t="s">
        <v>398</v>
      </c>
      <c r="K2" s="170" t="s">
        <v>530</v>
      </c>
      <c r="L2" s="219" t="s">
        <v>514</v>
      </c>
      <c r="M2" s="170" t="s">
        <v>534</v>
      </c>
      <c r="N2" s="203" t="s">
        <v>518</v>
      </c>
      <c r="O2" s="220" t="s">
        <v>519</v>
      </c>
      <c r="P2" s="170" t="s">
        <v>533</v>
      </c>
      <c r="Q2" s="170" t="s">
        <v>532</v>
      </c>
      <c r="R2" s="170" t="s">
        <v>535</v>
      </c>
      <c r="S2" s="252" t="s">
        <v>513</v>
      </c>
      <c r="T2" s="252" t="s">
        <v>545</v>
      </c>
      <c r="U2" s="170" t="s">
        <v>531</v>
      </c>
    </row>
    <row r="3" spans="1:23" ht="39.75" customHeight="1" x14ac:dyDescent="0.35">
      <c r="A3" s="101" t="s">
        <v>24</v>
      </c>
      <c r="B3" s="102">
        <v>716000996</v>
      </c>
      <c r="C3" s="311" t="str">
        <f t="shared" ref="C3:C11" si="0">MID(B3,4,6)</f>
        <v>000996</v>
      </c>
      <c r="D3" s="103" t="s">
        <v>481</v>
      </c>
      <c r="E3" s="108" t="s">
        <v>153</v>
      </c>
      <c r="F3" s="108" t="s">
        <v>154</v>
      </c>
      <c r="G3" s="288">
        <v>60</v>
      </c>
      <c r="H3" s="289"/>
      <c r="I3" s="288">
        <f t="shared" ref="I3:J5" si="1">G3</f>
        <v>60</v>
      </c>
      <c r="J3" s="289">
        <f t="shared" si="1"/>
        <v>0</v>
      </c>
      <c r="K3" s="199">
        <v>2513612</v>
      </c>
      <c r="L3" s="243">
        <v>45107</v>
      </c>
      <c r="M3" s="248"/>
      <c r="N3" s="199"/>
      <c r="O3" s="199"/>
      <c r="P3" s="199">
        <v>2513612</v>
      </c>
      <c r="Q3" s="199">
        <v>141867.03106848299</v>
      </c>
      <c r="R3" s="199">
        <v>2655479</v>
      </c>
      <c r="S3" s="303">
        <v>45440</v>
      </c>
      <c r="T3" s="199">
        <f>ROUND(R3*95%/12,0)</f>
        <v>210225</v>
      </c>
      <c r="U3" s="222" t="s">
        <v>544</v>
      </c>
      <c r="V3" s="197"/>
      <c r="W3" s="197"/>
    </row>
    <row r="4" spans="1:23" ht="39.75" customHeight="1" x14ac:dyDescent="0.35">
      <c r="A4" s="101" t="s">
        <v>104</v>
      </c>
      <c r="B4" s="102">
        <v>324001002</v>
      </c>
      <c r="C4" s="311" t="str">
        <f t="shared" si="0"/>
        <v>001002</v>
      </c>
      <c r="D4" s="105" t="s">
        <v>158</v>
      </c>
      <c r="E4" s="106" t="s">
        <v>159</v>
      </c>
      <c r="F4" s="104" t="s">
        <v>160</v>
      </c>
      <c r="G4" s="290">
        <v>52</v>
      </c>
      <c r="H4" s="291"/>
      <c r="I4" s="288">
        <f t="shared" si="1"/>
        <v>52</v>
      </c>
      <c r="J4" s="289">
        <f t="shared" si="1"/>
        <v>0</v>
      </c>
      <c r="K4" s="199">
        <v>1749802</v>
      </c>
      <c r="L4" s="243">
        <v>45105</v>
      </c>
      <c r="M4" s="199">
        <v>5840</v>
      </c>
      <c r="N4" s="199"/>
      <c r="O4" s="199">
        <v>924.28468731278497</v>
      </c>
      <c r="P4" s="199">
        <v>1756566.28</v>
      </c>
      <c r="Q4" s="199">
        <v>100862.813113267</v>
      </c>
      <c r="R4" s="199">
        <v>1857429</v>
      </c>
      <c r="S4" s="303">
        <v>45440</v>
      </c>
      <c r="T4" s="199">
        <f t="shared" ref="T4:T12" si="2">ROUND(R4*95%/12,0)</f>
        <v>147046</v>
      </c>
      <c r="U4" s="199" t="s">
        <v>536</v>
      </c>
      <c r="V4" s="197"/>
    </row>
    <row r="5" spans="1:23" ht="39.75" customHeight="1" x14ac:dyDescent="0.35">
      <c r="A5" s="101" t="s">
        <v>104</v>
      </c>
      <c r="B5" s="102">
        <v>324001006</v>
      </c>
      <c r="C5" s="311" t="str">
        <f t="shared" si="0"/>
        <v>001006</v>
      </c>
      <c r="D5" s="103" t="s">
        <v>161</v>
      </c>
      <c r="E5" s="104" t="s">
        <v>162</v>
      </c>
      <c r="F5" s="104" t="s">
        <v>108</v>
      </c>
      <c r="G5" s="290">
        <v>16</v>
      </c>
      <c r="H5" s="291"/>
      <c r="I5" s="288">
        <f t="shared" si="1"/>
        <v>16</v>
      </c>
      <c r="J5" s="289">
        <f t="shared" si="1"/>
        <v>0</v>
      </c>
      <c r="K5" s="199">
        <v>678004</v>
      </c>
      <c r="L5" s="245" t="s">
        <v>517</v>
      </c>
      <c r="M5" s="199">
        <v>11680</v>
      </c>
      <c r="N5" s="199">
        <v>15686.1</v>
      </c>
      <c r="O5" s="199"/>
      <c r="P5" s="199">
        <v>673997.9</v>
      </c>
      <c r="Q5" s="199">
        <v>11657.7138355723</v>
      </c>
      <c r="R5" s="199">
        <v>685656</v>
      </c>
      <c r="S5" s="303">
        <v>45441</v>
      </c>
      <c r="T5" s="199">
        <f t="shared" si="2"/>
        <v>54281</v>
      </c>
      <c r="U5" s="199" t="s">
        <v>537</v>
      </c>
      <c r="V5" s="197"/>
    </row>
    <row r="6" spans="1:23" ht="39.75" customHeight="1" x14ac:dyDescent="0.35">
      <c r="A6" s="101" t="s">
        <v>24</v>
      </c>
      <c r="B6" s="102">
        <v>324001057</v>
      </c>
      <c r="C6" s="311" t="str">
        <f t="shared" si="0"/>
        <v>001057</v>
      </c>
      <c r="D6" s="105" t="s">
        <v>479</v>
      </c>
      <c r="E6" s="107" t="s">
        <v>52</v>
      </c>
      <c r="F6" s="108" t="s">
        <v>24</v>
      </c>
      <c r="G6" s="288">
        <v>60</v>
      </c>
      <c r="H6" s="289">
        <v>32</v>
      </c>
      <c r="I6" s="288">
        <f>G6</f>
        <v>60</v>
      </c>
      <c r="J6" s="289">
        <v>32</v>
      </c>
      <c r="K6" s="199">
        <v>2805357</v>
      </c>
      <c r="L6" s="245" t="s">
        <v>517</v>
      </c>
      <c r="M6" s="248"/>
      <c r="N6" s="199">
        <v>1566.3999999999</v>
      </c>
      <c r="O6" s="199"/>
      <c r="P6" s="199">
        <v>2803790.6</v>
      </c>
      <c r="Q6" s="199">
        <v>25507.100008007401</v>
      </c>
      <c r="R6" s="199">
        <v>2829298</v>
      </c>
      <c r="S6" s="303" t="s">
        <v>708</v>
      </c>
      <c r="T6" s="199">
        <f t="shared" si="2"/>
        <v>223986</v>
      </c>
      <c r="U6" s="199" t="s">
        <v>538</v>
      </c>
    </row>
    <row r="7" spans="1:23" ht="39.75" customHeight="1" x14ac:dyDescent="0.35">
      <c r="A7" s="101" t="s">
        <v>24</v>
      </c>
      <c r="B7" s="102">
        <v>324001095</v>
      </c>
      <c r="C7" s="311" t="str">
        <f t="shared" si="0"/>
        <v>001095</v>
      </c>
      <c r="D7" s="105" t="s">
        <v>155</v>
      </c>
      <c r="E7" s="108" t="s">
        <v>156</v>
      </c>
      <c r="F7" s="108" t="s">
        <v>57</v>
      </c>
      <c r="G7" s="288">
        <v>24</v>
      </c>
      <c r="H7" s="289"/>
      <c r="I7" s="288">
        <f>G7</f>
        <v>24</v>
      </c>
      <c r="J7" s="289">
        <f t="shared" ref="J7:J12" si="3">H7</f>
        <v>0</v>
      </c>
      <c r="K7" s="199">
        <v>998672</v>
      </c>
      <c r="L7" s="243">
        <v>45105</v>
      </c>
      <c r="M7" s="248"/>
      <c r="N7" s="199"/>
      <c r="O7" s="199">
        <v>633.87312389665703</v>
      </c>
      <c r="P7" s="199">
        <v>999305.87</v>
      </c>
      <c r="Q7" s="199">
        <v>45853.797396447102</v>
      </c>
      <c r="R7" s="199">
        <v>1045160</v>
      </c>
      <c r="S7" s="303">
        <v>45440</v>
      </c>
      <c r="T7" s="199">
        <f t="shared" si="2"/>
        <v>82742</v>
      </c>
      <c r="U7" s="199" t="s">
        <v>539</v>
      </c>
    </row>
    <row r="8" spans="1:23" ht="39.75" customHeight="1" x14ac:dyDescent="0.35">
      <c r="A8" s="101" t="s">
        <v>104</v>
      </c>
      <c r="B8" s="102">
        <v>324001122</v>
      </c>
      <c r="C8" s="311" t="str">
        <f t="shared" si="0"/>
        <v>001122</v>
      </c>
      <c r="D8" s="106" t="s">
        <v>385</v>
      </c>
      <c r="E8" s="106" t="s">
        <v>157</v>
      </c>
      <c r="F8" s="106" t="s">
        <v>147</v>
      </c>
      <c r="G8" s="292">
        <v>36</v>
      </c>
      <c r="H8" s="293"/>
      <c r="I8" s="288">
        <f>36-23</f>
        <v>13</v>
      </c>
      <c r="J8" s="289">
        <f t="shared" si="3"/>
        <v>0</v>
      </c>
      <c r="K8" s="199">
        <v>1235984</v>
      </c>
      <c r="L8" s="243">
        <v>45105</v>
      </c>
      <c r="M8" s="248"/>
      <c r="N8" s="199"/>
      <c r="O8" s="199">
        <v>173.44333262485401</v>
      </c>
      <c r="P8" s="199">
        <v>1236157.4399999999</v>
      </c>
      <c r="Q8" s="199">
        <v>77858.208620459103</v>
      </c>
      <c r="R8" s="199">
        <v>427089</v>
      </c>
      <c r="S8" s="303">
        <v>45440</v>
      </c>
      <c r="T8" s="199">
        <f t="shared" si="2"/>
        <v>33811</v>
      </c>
      <c r="U8" s="199" t="s">
        <v>540</v>
      </c>
    </row>
    <row r="9" spans="1:23" ht="39.75" customHeight="1" x14ac:dyDescent="0.35">
      <c r="A9" s="101" t="s">
        <v>24</v>
      </c>
      <c r="B9" s="102">
        <v>324001151</v>
      </c>
      <c r="C9" s="311" t="str">
        <f t="shared" si="0"/>
        <v>001151</v>
      </c>
      <c r="D9" s="104" t="s">
        <v>45</v>
      </c>
      <c r="E9" s="109" t="s">
        <v>149</v>
      </c>
      <c r="F9" s="109" t="s">
        <v>42</v>
      </c>
      <c r="G9" s="294">
        <v>65</v>
      </c>
      <c r="H9" s="295"/>
      <c r="I9" s="288">
        <f>G9</f>
        <v>65</v>
      </c>
      <c r="J9" s="289">
        <f t="shared" si="3"/>
        <v>0</v>
      </c>
      <c r="K9" s="199">
        <v>2277492</v>
      </c>
      <c r="L9" s="243">
        <v>45105</v>
      </c>
      <c r="M9" s="248"/>
      <c r="N9" s="199"/>
      <c r="O9" s="199">
        <v>12607.92</v>
      </c>
      <c r="P9" s="199">
        <v>2290099.92</v>
      </c>
      <c r="Q9" s="199">
        <v>142531.50784457501</v>
      </c>
      <c r="R9" s="199">
        <v>2432630</v>
      </c>
      <c r="S9" s="303">
        <v>45440</v>
      </c>
      <c r="T9" s="199">
        <f t="shared" si="2"/>
        <v>192583</v>
      </c>
      <c r="U9" s="199" t="s">
        <v>541</v>
      </c>
    </row>
    <row r="10" spans="1:23" ht="49.5" customHeight="1" x14ac:dyDescent="0.35">
      <c r="A10" s="101" t="s">
        <v>104</v>
      </c>
      <c r="B10" s="102">
        <v>324001162</v>
      </c>
      <c r="C10" s="311" t="str">
        <f t="shared" si="0"/>
        <v>001162</v>
      </c>
      <c r="D10" s="105" t="s">
        <v>163</v>
      </c>
      <c r="E10" s="106" t="s">
        <v>117</v>
      </c>
      <c r="F10" s="106" t="s">
        <v>118</v>
      </c>
      <c r="G10" s="292">
        <v>45</v>
      </c>
      <c r="H10" s="293"/>
      <c r="I10" s="288">
        <f>G10</f>
        <v>45</v>
      </c>
      <c r="J10" s="289">
        <f t="shared" si="3"/>
        <v>0</v>
      </c>
      <c r="K10" s="199">
        <v>1857032</v>
      </c>
      <c r="L10" s="245" t="s">
        <v>517</v>
      </c>
      <c r="M10" s="199">
        <v>46720</v>
      </c>
      <c r="N10" s="199">
        <v>1921.7000000003</v>
      </c>
      <c r="O10" s="199"/>
      <c r="P10" s="199">
        <v>1901830.3</v>
      </c>
      <c r="Q10" s="199">
        <v>60445.3661395585</v>
      </c>
      <c r="R10" s="199">
        <v>1962275</v>
      </c>
      <c r="S10" s="303" t="s">
        <v>708</v>
      </c>
      <c r="T10" s="199">
        <f t="shared" si="2"/>
        <v>155347</v>
      </c>
      <c r="U10" s="199" t="s">
        <v>542</v>
      </c>
    </row>
    <row r="11" spans="1:23" ht="39.75" customHeight="1" x14ac:dyDescent="0.35">
      <c r="A11" s="101" t="s">
        <v>24</v>
      </c>
      <c r="B11" s="102">
        <v>324001210</v>
      </c>
      <c r="C11" s="311" t="str">
        <f t="shared" si="0"/>
        <v>001210</v>
      </c>
      <c r="D11" s="105" t="s">
        <v>150</v>
      </c>
      <c r="E11" s="106" t="s">
        <v>151</v>
      </c>
      <c r="F11" s="110" t="s">
        <v>152</v>
      </c>
      <c r="G11" s="294">
        <v>52</v>
      </c>
      <c r="H11" s="295"/>
      <c r="I11" s="288">
        <f>G11</f>
        <v>52</v>
      </c>
      <c r="J11" s="289">
        <f t="shared" si="3"/>
        <v>0</v>
      </c>
      <c r="K11" s="199">
        <v>1548920</v>
      </c>
      <c r="L11" s="243">
        <v>45105</v>
      </c>
      <c r="M11" s="248"/>
      <c r="N11" s="199"/>
      <c r="O11" s="199">
        <v>4834.68</v>
      </c>
      <c r="P11" s="199">
        <v>1553754.68</v>
      </c>
      <c r="Q11" s="199">
        <v>109940.32563905499</v>
      </c>
      <c r="R11" s="199">
        <v>1663695</v>
      </c>
      <c r="S11" s="303">
        <v>45440</v>
      </c>
      <c r="T11" s="199">
        <f t="shared" si="2"/>
        <v>131709</v>
      </c>
      <c r="U11" s="199" t="s">
        <v>543</v>
      </c>
    </row>
    <row r="12" spans="1:23" ht="39.75" customHeight="1" x14ac:dyDescent="0.35">
      <c r="A12" s="101" t="s">
        <v>104</v>
      </c>
      <c r="B12" s="102">
        <v>324093592</v>
      </c>
      <c r="C12" s="311" t="str">
        <f t="shared" ref="C12" si="4">MID(B12,4,6)</f>
        <v>093592</v>
      </c>
      <c r="D12" s="106" t="s">
        <v>385</v>
      </c>
      <c r="E12" s="106" t="s">
        <v>526</v>
      </c>
      <c r="F12" s="106" t="s">
        <v>147</v>
      </c>
      <c r="G12" s="292">
        <v>0</v>
      </c>
      <c r="H12" s="293"/>
      <c r="I12" s="288">
        <v>23</v>
      </c>
      <c r="J12" s="289">
        <f t="shared" si="3"/>
        <v>0</v>
      </c>
      <c r="K12" s="199"/>
      <c r="L12" s="243">
        <v>45105</v>
      </c>
      <c r="M12" s="261"/>
      <c r="N12" s="222"/>
      <c r="O12" s="222"/>
      <c r="P12" s="222">
        <v>0</v>
      </c>
      <c r="Q12" s="222"/>
      <c r="R12" s="199">
        <v>886927</v>
      </c>
      <c r="S12" s="303">
        <v>45440</v>
      </c>
      <c r="T12" s="199">
        <f t="shared" si="2"/>
        <v>70215</v>
      </c>
      <c r="U12" s="199" t="s">
        <v>696</v>
      </c>
    </row>
    <row r="13" spans="1:23" ht="39.75" customHeight="1" x14ac:dyDescent="0.4">
      <c r="F13" s="111" t="s">
        <v>88</v>
      </c>
      <c r="G13" s="296">
        <f>SUM(G3:G12)</f>
        <v>410</v>
      </c>
      <c r="H13" s="296">
        <f t="shared" ref="H13:J13" si="5">SUM(H3:H12)</f>
        <v>32</v>
      </c>
      <c r="I13" s="296">
        <f t="shared" si="5"/>
        <v>410</v>
      </c>
      <c r="J13" s="296">
        <f t="shared" si="5"/>
        <v>32</v>
      </c>
      <c r="K13" s="193">
        <f>SUM(K3:K12)</f>
        <v>15664875</v>
      </c>
      <c r="L13" s="193"/>
      <c r="M13" s="193">
        <f t="shared" ref="M13:Q13" si="6">SUM(M3:M12)</f>
        <v>64240</v>
      </c>
      <c r="N13" s="193">
        <f t="shared" si="6"/>
        <v>19174.2</v>
      </c>
      <c r="O13" s="193">
        <f t="shared" si="6"/>
        <v>19174.2</v>
      </c>
      <c r="P13" s="193">
        <f t="shared" si="6"/>
        <v>15729114.99</v>
      </c>
      <c r="Q13" s="193">
        <f t="shared" si="6"/>
        <v>716523.86</v>
      </c>
      <c r="R13" s="193">
        <f>SUM(R3:R12)</f>
        <v>16445638</v>
      </c>
      <c r="T13" s="199">
        <f>SUM(T3:T12)</f>
        <v>1301945</v>
      </c>
    </row>
    <row r="14" spans="1:23" ht="71.25" customHeight="1" x14ac:dyDescent="0.3">
      <c r="I14" s="297"/>
      <c r="J14" s="297"/>
      <c r="K14" s="197"/>
      <c r="L14" s="197"/>
      <c r="N14" s="197"/>
      <c r="O14" s="197"/>
      <c r="P14" s="197"/>
      <c r="Q14" s="197"/>
      <c r="R14" s="197"/>
    </row>
  </sheetData>
  <pageMargins left="0.23622047244094491" right="0.23622047244094491" top="0.74803149606299213" bottom="0.74803149606299213" header="0.31496062992125984" footer="0.31496062992125984"/>
  <pageSetup paperSize="8" scale="38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"/>
  <sheetViews>
    <sheetView topLeftCell="I28" zoomScale="77" zoomScaleNormal="77" workbookViewId="0">
      <selection activeCell="S5" sqref="S5"/>
    </sheetView>
  </sheetViews>
  <sheetFormatPr defaultColWidth="9.140625" defaultRowHeight="40.5" customHeight="1" x14ac:dyDescent="0.35"/>
  <cols>
    <col min="1" max="1" width="8.28515625" style="9" customWidth="1"/>
    <col min="2" max="2" width="11.42578125" style="9" customWidth="1"/>
    <col min="3" max="3" width="11" style="147" customWidth="1"/>
    <col min="4" max="4" width="32.7109375" style="9" customWidth="1"/>
    <col min="5" max="5" width="24.42578125" style="57" customWidth="1"/>
    <col min="6" max="6" width="15.7109375" style="9" customWidth="1"/>
    <col min="7" max="7" width="15.85546875" style="51" customWidth="1"/>
    <col min="8" max="8" width="26" style="9" customWidth="1"/>
    <col min="9" max="9" width="27.5703125" style="9" customWidth="1"/>
    <col min="10" max="10" width="25.140625" style="9" customWidth="1"/>
    <col min="11" max="11" width="19.85546875" style="9" customWidth="1"/>
    <col min="12" max="12" width="24.28515625" style="9" customWidth="1"/>
    <col min="13" max="13" width="22.28515625" style="9" customWidth="1"/>
    <col min="14" max="14" width="28.7109375" style="9" customWidth="1"/>
    <col min="15" max="15" width="29.5703125" style="9" customWidth="1"/>
    <col min="16" max="16" width="23.42578125" style="9" bestFit="1" customWidth="1"/>
    <col min="17" max="17" width="24.5703125" style="9" customWidth="1"/>
    <col min="18" max="19" width="11.42578125" style="9"/>
    <col min="20" max="20" width="13.85546875" style="9" customWidth="1"/>
    <col min="21" max="756" width="11.42578125" style="9"/>
    <col min="757" max="16384" width="9.140625" style="9"/>
  </cols>
  <sheetData>
    <row r="1" spans="1:20" ht="40.5" customHeight="1" x14ac:dyDescent="0.25">
      <c r="A1" s="44"/>
      <c r="B1" s="44"/>
      <c r="C1" s="142" t="s">
        <v>164</v>
      </c>
      <c r="D1" s="44"/>
      <c r="E1" s="91"/>
      <c r="F1" s="44"/>
    </row>
    <row r="2" spans="1:20" s="74" customFormat="1" ht="263.25" customHeight="1" x14ac:dyDescent="0.25">
      <c r="A2" s="76" t="s">
        <v>324</v>
      </c>
      <c r="B2" s="76" t="s">
        <v>382</v>
      </c>
      <c r="C2" s="143" t="s">
        <v>334</v>
      </c>
      <c r="D2" s="76" t="s">
        <v>444</v>
      </c>
      <c r="E2" s="76" t="s">
        <v>2</v>
      </c>
      <c r="F2" s="76" t="s">
        <v>3</v>
      </c>
      <c r="G2" s="151" t="s">
        <v>702</v>
      </c>
      <c r="H2" s="170" t="s">
        <v>508</v>
      </c>
      <c r="I2" s="219" t="s">
        <v>514</v>
      </c>
      <c r="J2" s="220" t="s">
        <v>522</v>
      </c>
      <c r="K2" s="220" t="s">
        <v>523</v>
      </c>
      <c r="L2" s="203" t="s">
        <v>518</v>
      </c>
      <c r="M2" s="220" t="s">
        <v>524</v>
      </c>
      <c r="N2" s="170" t="s">
        <v>535</v>
      </c>
      <c r="O2" s="252" t="s">
        <v>513</v>
      </c>
      <c r="P2" s="252" t="s">
        <v>545</v>
      </c>
      <c r="Q2" s="170" t="s">
        <v>531</v>
      </c>
    </row>
    <row r="3" spans="1:20" ht="40.5" customHeight="1" x14ac:dyDescent="0.35">
      <c r="A3" s="92" t="s">
        <v>24</v>
      </c>
      <c r="B3" s="93">
        <v>324000994</v>
      </c>
      <c r="C3" s="144" t="s">
        <v>400</v>
      </c>
      <c r="D3" s="205" t="s">
        <v>192</v>
      </c>
      <c r="E3" s="152" t="s">
        <v>193</v>
      </c>
      <c r="F3" s="153" t="s">
        <v>24</v>
      </c>
      <c r="G3" s="75">
        <v>15</v>
      </c>
      <c r="H3" s="172">
        <v>162589</v>
      </c>
      <c r="I3" s="243">
        <v>45105</v>
      </c>
      <c r="J3" s="172"/>
      <c r="K3" s="172"/>
      <c r="L3" s="172"/>
      <c r="M3" s="172">
        <v>9794.6041333647008</v>
      </c>
      <c r="N3" s="199">
        <v>172384</v>
      </c>
      <c r="O3" s="305">
        <v>45440</v>
      </c>
      <c r="P3" s="199">
        <f>ROUND(N3*95%/12,0)</f>
        <v>13647</v>
      </c>
      <c r="Q3" s="172" t="s">
        <v>624</v>
      </c>
      <c r="T3" s="48"/>
    </row>
    <row r="4" spans="1:20" ht="40.5" customHeight="1" x14ac:dyDescent="0.35">
      <c r="A4" s="92" t="s">
        <v>24</v>
      </c>
      <c r="B4" s="93">
        <v>324001008</v>
      </c>
      <c r="C4" s="144" t="s">
        <v>401</v>
      </c>
      <c r="D4" s="205" t="s">
        <v>173</v>
      </c>
      <c r="E4" s="152" t="s">
        <v>169</v>
      </c>
      <c r="F4" s="153" t="s">
        <v>30</v>
      </c>
      <c r="G4" s="75">
        <v>30</v>
      </c>
      <c r="H4" s="172">
        <v>328834</v>
      </c>
      <c r="I4" s="245" t="s">
        <v>517</v>
      </c>
      <c r="J4" s="172"/>
      <c r="K4" s="172">
        <v>1893.45</v>
      </c>
      <c r="L4" s="172">
        <v>0</v>
      </c>
      <c r="M4" s="172">
        <v>3207.97</v>
      </c>
      <c r="N4" s="172">
        <v>333935</v>
      </c>
      <c r="O4" s="305" t="s">
        <v>706</v>
      </c>
      <c r="P4" s="199">
        <f t="shared" ref="P4:P34" si="0">ROUND(N4*95%/12,0)</f>
        <v>26437</v>
      </c>
      <c r="Q4" s="172" t="s">
        <v>625</v>
      </c>
      <c r="T4" s="48"/>
    </row>
    <row r="5" spans="1:20" ht="59.25" customHeight="1" x14ac:dyDescent="0.35">
      <c r="A5" s="92" t="s">
        <v>24</v>
      </c>
      <c r="B5" s="93">
        <v>324001014</v>
      </c>
      <c r="C5" s="145" t="s">
        <v>402</v>
      </c>
      <c r="D5" s="206" t="s">
        <v>712</v>
      </c>
      <c r="E5" s="152" t="s">
        <v>184</v>
      </c>
      <c r="F5" s="156" t="s">
        <v>42</v>
      </c>
      <c r="G5" s="75">
        <v>23</v>
      </c>
      <c r="H5" s="172">
        <v>228244</v>
      </c>
      <c r="I5" s="243">
        <v>45105</v>
      </c>
      <c r="J5" s="172"/>
      <c r="K5" s="172"/>
      <c r="L5" s="172"/>
      <c r="M5" s="172">
        <v>20559.407724954501</v>
      </c>
      <c r="N5" s="172">
        <v>248803</v>
      </c>
      <c r="O5" s="305">
        <v>45440</v>
      </c>
      <c r="P5" s="199">
        <f t="shared" si="0"/>
        <v>19697</v>
      </c>
      <c r="Q5" s="172" t="s">
        <v>626</v>
      </c>
      <c r="T5" s="48"/>
    </row>
    <row r="6" spans="1:20" ht="40.5" customHeight="1" x14ac:dyDescent="0.35">
      <c r="A6" s="92" t="s">
        <v>24</v>
      </c>
      <c r="B6" s="93">
        <v>324001022</v>
      </c>
      <c r="C6" s="144" t="s">
        <v>403</v>
      </c>
      <c r="D6" s="205" t="s">
        <v>188</v>
      </c>
      <c r="E6" s="152" t="s">
        <v>189</v>
      </c>
      <c r="F6" s="153" t="s">
        <v>190</v>
      </c>
      <c r="G6" s="75">
        <v>30</v>
      </c>
      <c r="H6" s="172">
        <v>364947</v>
      </c>
      <c r="I6" s="243">
        <v>45105</v>
      </c>
      <c r="J6" s="172"/>
      <c r="K6" s="172"/>
      <c r="L6" s="172">
        <v>17862.21</v>
      </c>
      <c r="M6" s="172"/>
      <c r="N6" s="172">
        <v>347085</v>
      </c>
      <c r="O6" s="305">
        <v>45440</v>
      </c>
      <c r="P6" s="199">
        <f t="shared" si="0"/>
        <v>27478</v>
      </c>
      <c r="Q6" s="172" t="s">
        <v>544</v>
      </c>
      <c r="T6" s="48"/>
    </row>
    <row r="7" spans="1:20" ht="40.5" customHeight="1" x14ac:dyDescent="0.35">
      <c r="A7" s="92" t="s">
        <v>24</v>
      </c>
      <c r="B7" s="93">
        <v>324001031</v>
      </c>
      <c r="C7" s="144" t="s">
        <v>404</v>
      </c>
      <c r="D7" s="205" t="s">
        <v>180</v>
      </c>
      <c r="E7" s="152" t="s">
        <v>185</v>
      </c>
      <c r="F7" s="153" t="s">
        <v>182</v>
      </c>
      <c r="G7" s="75">
        <v>30</v>
      </c>
      <c r="H7" s="172">
        <v>342397</v>
      </c>
      <c r="I7" s="243">
        <v>45105</v>
      </c>
      <c r="J7" s="172"/>
      <c r="K7" s="172"/>
      <c r="L7" s="172"/>
      <c r="M7" s="172">
        <v>11095.736105940799</v>
      </c>
      <c r="N7" s="172">
        <v>353493</v>
      </c>
      <c r="O7" s="305">
        <v>45440</v>
      </c>
      <c r="P7" s="199">
        <f t="shared" si="0"/>
        <v>27985</v>
      </c>
      <c r="Q7" s="172" t="s">
        <v>544</v>
      </c>
      <c r="T7" s="48"/>
    </row>
    <row r="8" spans="1:20" ht="40.5" customHeight="1" x14ac:dyDescent="0.35">
      <c r="A8" s="92" t="s">
        <v>24</v>
      </c>
      <c r="B8" s="93">
        <v>324001032</v>
      </c>
      <c r="C8" s="144" t="s">
        <v>405</v>
      </c>
      <c r="D8" s="205" t="s">
        <v>173</v>
      </c>
      <c r="E8" s="152" t="s">
        <v>186</v>
      </c>
      <c r="F8" s="153" t="s">
        <v>187</v>
      </c>
      <c r="G8" s="75">
        <v>15</v>
      </c>
      <c r="H8" s="172">
        <v>167336</v>
      </c>
      <c r="I8" s="245" t="s">
        <v>517</v>
      </c>
      <c r="J8" s="172"/>
      <c r="K8" s="172">
        <v>3358.36</v>
      </c>
      <c r="L8" s="172">
        <v>0</v>
      </c>
      <c r="M8" s="172">
        <v>8861.8799999999992</v>
      </c>
      <c r="N8" s="172">
        <v>179556</v>
      </c>
      <c r="O8" s="305" t="s">
        <v>706</v>
      </c>
      <c r="P8" s="199">
        <f t="shared" si="0"/>
        <v>14215</v>
      </c>
      <c r="Q8" s="172" t="s">
        <v>627</v>
      </c>
      <c r="T8" s="48"/>
    </row>
    <row r="9" spans="1:20" ht="40.5" customHeight="1" x14ac:dyDescent="0.35">
      <c r="A9" s="92" t="s">
        <v>326</v>
      </c>
      <c r="B9" s="93">
        <v>324001039</v>
      </c>
      <c r="C9" s="144" t="s">
        <v>406</v>
      </c>
      <c r="D9" s="205" t="s">
        <v>202</v>
      </c>
      <c r="E9" s="152" t="s">
        <v>202</v>
      </c>
      <c r="F9" s="153" t="s">
        <v>124</v>
      </c>
      <c r="G9" s="75">
        <v>30</v>
      </c>
      <c r="H9" s="172">
        <v>356298</v>
      </c>
      <c r="I9" s="243">
        <v>45105</v>
      </c>
      <c r="J9" s="172"/>
      <c r="K9" s="172"/>
      <c r="L9" s="172">
        <v>28837.91</v>
      </c>
      <c r="M9" s="172"/>
      <c r="N9" s="172">
        <v>327460</v>
      </c>
      <c r="O9" s="305">
        <v>45440</v>
      </c>
      <c r="P9" s="199">
        <f t="shared" si="0"/>
        <v>25924</v>
      </c>
      <c r="Q9" s="172" t="s">
        <v>628</v>
      </c>
      <c r="T9" s="48"/>
    </row>
    <row r="10" spans="1:20" ht="40.5" customHeight="1" x14ac:dyDescent="0.35">
      <c r="A10" s="92" t="s">
        <v>326</v>
      </c>
      <c r="B10" s="93">
        <v>324001042</v>
      </c>
      <c r="C10" s="144" t="s">
        <v>407</v>
      </c>
      <c r="D10" s="205" t="s">
        <v>208</v>
      </c>
      <c r="E10" s="152" t="s">
        <v>209</v>
      </c>
      <c r="F10" s="153" t="s">
        <v>210</v>
      </c>
      <c r="G10" s="75">
        <v>20</v>
      </c>
      <c r="H10" s="172">
        <v>249537</v>
      </c>
      <c r="I10" s="243">
        <v>45105</v>
      </c>
      <c r="J10" s="172"/>
      <c r="K10" s="172"/>
      <c r="L10" s="172">
        <v>654.97</v>
      </c>
      <c r="M10" s="172"/>
      <c r="N10" s="172">
        <v>248882</v>
      </c>
      <c r="O10" s="305">
        <v>45440</v>
      </c>
      <c r="P10" s="199">
        <f t="shared" si="0"/>
        <v>19703</v>
      </c>
      <c r="Q10" s="172" t="s">
        <v>629</v>
      </c>
      <c r="T10" s="48"/>
    </row>
    <row r="11" spans="1:20" ht="65.25" customHeight="1" x14ac:dyDescent="0.35">
      <c r="A11" s="92" t="s">
        <v>326</v>
      </c>
      <c r="B11" s="93">
        <v>324001043</v>
      </c>
      <c r="C11" s="144" t="s">
        <v>408</v>
      </c>
      <c r="D11" s="205" t="s">
        <v>211</v>
      </c>
      <c r="E11" s="152" t="s">
        <v>212</v>
      </c>
      <c r="F11" s="153" t="s">
        <v>139</v>
      </c>
      <c r="G11" s="75">
        <v>21</v>
      </c>
      <c r="H11" s="172">
        <v>257087</v>
      </c>
      <c r="I11" s="243">
        <v>45105</v>
      </c>
      <c r="J11" s="172"/>
      <c r="K11" s="172"/>
      <c r="L11" s="172">
        <v>629.87</v>
      </c>
      <c r="M11" s="172"/>
      <c r="N11" s="172">
        <v>256457</v>
      </c>
      <c r="O11" s="305">
        <v>45440</v>
      </c>
      <c r="P11" s="199">
        <f t="shared" si="0"/>
        <v>20303</v>
      </c>
      <c r="Q11" s="172" t="s">
        <v>544</v>
      </c>
      <c r="T11" s="48"/>
    </row>
    <row r="12" spans="1:20" ht="40.5" customHeight="1" x14ac:dyDescent="0.35">
      <c r="A12" s="92" t="s">
        <v>326</v>
      </c>
      <c r="B12" s="93">
        <v>324001044</v>
      </c>
      <c r="C12" s="144" t="s">
        <v>409</v>
      </c>
      <c r="D12" s="205" t="s">
        <v>213</v>
      </c>
      <c r="E12" s="152" t="s">
        <v>214</v>
      </c>
      <c r="F12" s="153" t="s">
        <v>215</v>
      </c>
      <c r="G12" s="75">
        <v>25</v>
      </c>
      <c r="H12" s="172">
        <v>280455</v>
      </c>
      <c r="I12" s="243">
        <v>45105</v>
      </c>
      <c r="J12" s="172"/>
      <c r="K12" s="172"/>
      <c r="L12" s="172"/>
      <c r="M12" s="172">
        <v>3564.99</v>
      </c>
      <c r="N12" s="172">
        <v>284020</v>
      </c>
      <c r="O12" s="305">
        <v>45440</v>
      </c>
      <c r="P12" s="199">
        <f t="shared" si="0"/>
        <v>22485</v>
      </c>
      <c r="Q12" s="172" t="s">
        <v>630</v>
      </c>
      <c r="T12" s="48"/>
    </row>
    <row r="13" spans="1:20" ht="40.5" customHeight="1" x14ac:dyDescent="0.35">
      <c r="A13" s="92" t="s">
        <v>24</v>
      </c>
      <c r="B13" s="93">
        <v>324001050</v>
      </c>
      <c r="C13" s="144" t="s">
        <v>410</v>
      </c>
      <c r="D13" s="95" t="s">
        <v>170</v>
      </c>
      <c r="E13" s="152" t="s">
        <v>169</v>
      </c>
      <c r="F13" s="153" t="s">
        <v>82</v>
      </c>
      <c r="G13" s="75">
        <v>30</v>
      </c>
      <c r="H13" s="172">
        <v>342349</v>
      </c>
      <c r="I13" s="245" t="s">
        <v>517</v>
      </c>
      <c r="J13" s="172"/>
      <c r="K13" s="172">
        <v>38865.57</v>
      </c>
      <c r="L13" s="172"/>
      <c r="M13" s="172">
        <v>13773.83</v>
      </c>
      <c r="N13" s="172">
        <v>394988</v>
      </c>
      <c r="O13" s="305" t="s">
        <v>706</v>
      </c>
      <c r="P13" s="199">
        <f t="shared" si="0"/>
        <v>31270</v>
      </c>
      <c r="Q13" s="172" t="s">
        <v>544</v>
      </c>
      <c r="T13" s="48"/>
    </row>
    <row r="14" spans="1:20" ht="40.5" customHeight="1" x14ac:dyDescent="0.35">
      <c r="A14" s="92" t="s">
        <v>24</v>
      </c>
      <c r="B14" s="93">
        <v>324001051</v>
      </c>
      <c r="C14" s="144" t="s">
        <v>411</v>
      </c>
      <c r="D14" s="205" t="s">
        <v>173</v>
      </c>
      <c r="E14" s="152" t="s">
        <v>176</v>
      </c>
      <c r="F14" s="153" t="s">
        <v>177</v>
      </c>
      <c r="G14" s="75">
        <v>15</v>
      </c>
      <c r="H14" s="172">
        <v>195029</v>
      </c>
      <c r="I14" s="245" t="s">
        <v>517</v>
      </c>
      <c r="J14" s="172"/>
      <c r="K14" s="172">
        <v>668.01</v>
      </c>
      <c r="L14" s="172">
        <v>0</v>
      </c>
      <c r="M14" s="172">
        <v>529.12</v>
      </c>
      <c r="N14" s="172">
        <v>196226</v>
      </c>
      <c r="O14" s="305" t="s">
        <v>706</v>
      </c>
      <c r="P14" s="199">
        <f t="shared" si="0"/>
        <v>15535</v>
      </c>
      <c r="Q14" s="172" t="s">
        <v>631</v>
      </c>
      <c r="R14" s="5"/>
      <c r="T14" s="48"/>
    </row>
    <row r="15" spans="1:20" ht="40.5" customHeight="1" x14ac:dyDescent="0.35">
      <c r="A15" s="92" t="s">
        <v>24</v>
      </c>
      <c r="B15" s="93">
        <v>324001052</v>
      </c>
      <c r="C15" s="144" t="s">
        <v>412</v>
      </c>
      <c r="D15" s="75" t="s">
        <v>178</v>
      </c>
      <c r="E15" s="152" t="s">
        <v>169</v>
      </c>
      <c r="F15" s="153" t="s">
        <v>179</v>
      </c>
      <c r="G15" s="75">
        <v>30</v>
      </c>
      <c r="H15" s="172">
        <v>371610</v>
      </c>
      <c r="I15" s="243">
        <v>45105</v>
      </c>
      <c r="J15" s="172"/>
      <c r="K15" s="172"/>
      <c r="L15" s="172">
        <v>1207.7</v>
      </c>
      <c r="M15" s="172"/>
      <c r="N15" s="172">
        <v>370402</v>
      </c>
      <c r="O15" s="305">
        <v>45440</v>
      </c>
      <c r="P15" s="199">
        <f t="shared" si="0"/>
        <v>29323</v>
      </c>
      <c r="Q15" s="172" t="s">
        <v>632</v>
      </c>
      <c r="R15" s="5"/>
      <c r="T15" s="48"/>
    </row>
    <row r="16" spans="1:20" ht="40.5" customHeight="1" x14ac:dyDescent="0.35">
      <c r="A16" s="92" t="s">
        <v>24</v>
      </c>
      <c r="B16" s="93">
        <v>324001053</v>
      </c>
      <c r="C16" s="144" t="s">
        <v>413</v>
      </c>
      <c r="D16" s="205" t="s">
        <v>180</v>
      </c>
      <c r="E16" s="152" t="s">
        <v>181</v>
      </c>
      <c r="F16" s="153" t="s">
        <v>182</v>
      </c>
      <c r="G16" s="75">
        <v>20</v>
      </c>
      <c r="H16" s="172">
        <v>248344</v>
      </c>
      <c r="I16" s="243">
        <v>45105</v>
      </c>
      <c r="J16" s="172"/>
      <c r="K16" s="172"/>
      <c r="L16" s="172"/>
      <c r="M16" s="172">
        <v>2972.54</v>
      </c>
      <c r="N16" s="172">
        <v>251317</v>
      </c>
      <c r="O16" s="305">
        <v>45440</v>
      </c>
      <c r="P16" s="199">
        <f t="shared" si="0"/>
        <v>19896</v>
      </c>
      <c r="Q16" s="172" t="s">
        <v>544</v>
      </c>
      <c r="T16" s="48"/>
    </row>
    <row r="17" spans="1:20" ht="40.5" customHeight="1" x14ac:dyDescent="0.35">
      <c r="A17" s="92" t="s">
        <v>24</v>
      </c>
      <c r="B17" s="93">
        <v>324001055</v>
      </c>
      <c r="C17" s="144" t="s">
        <v>414</v>
      </c>
      <c r="D17" s="205" t="s">
        <v>183</v>
      </c>
      <c r="E17" s="152" t="s">
        <v>169</v>
      </c>
      <c r="F17" s="153" t="s">
        <v>16</v>
      </c>
      <c r="G17" s="75">
        <v>20</v>
      </c>
      <c r="H17" s="172">
        <v>185985</v>
      </c>
      <c r="I17" s="243">
        <v>45105</v>
      </c>
      <c r="J17" s="172"/>
      <c r="K17" s="172"/>
      <c r="L17" s="172">
        <v>5400.14</v>
      </c>
      <c r="M17" s="172"/>
      <c r="N17" s="172">
        <v>180585</v>
      </c>
      <c r="O17" s="305">
        <v>45440</v>
      </c>
      <c r="P17" s="199">
        <f t="shared" si="0"/>
        <v>14296</v>
      </c>
      <c r="Q17" s="172" t="s">
        <v>544</v>
      </c>
      <c r="T17" s="48"/>
    </row>
    <row r="18" spans="1:20" ht="40.5" customHeight="1" x14ac:dyDescent="0.35">
      <c r="A18" s="92" t="s">
        <v>24</v>
      </c>
      <c r="B18" s="93">
        <v>324001078</v>
      </c>
      <c r="C18" s="144" t="s">
        <v>415</v>
      </c>
      <c r="D18" s="260" t="s">
        <v>165</v>
      </c>
      <c r="E18" s="152" t="s">
        <v>167</v>
      </c>
      <c r="F18" s="153" t="s">
        <v>24</v>
      </c>
      <c r="G18" s="75">
        <v>30</v>
      </c>
      <c r="H18" s="172">
        <v>378606</v>
      </c>
      <c r="I18" s="243">
        <v>45105</v>
      </c>
      <c r="J18" s="172"/>
      <c r="K18" s="172"/>
      <c r="L18" s="172">
        <v>7895.13</v>
      </c>
      <c r="M18" s="172"/>
      <c r="N18" s="172">
        <v>370711</v>
      </c>
      <c r="O18" s="305">
        <v>45440</v>
      </c>
      <c r="P18" s="199">
        <f t="shared" si="0"/>
        <v>29348</v>
      </c>
      <c r="Q18" s="172" t="s">
        <v>544</v>
      </c>
      <c r="T18" s="48"/>
    </row>
    <row r="19" spans="1:20" ht="40.5" customHeight="1" x14ac:dyDescent="0.35">
      <c r="A19" s="92" t="s">
        <v>24</v>
      </c>
      <c r="B19" s="93">
        <v>324001079</v>
      </c>
      <c r="C19" s="144" t="s">
        <v>416</v>
      </c>
      <c r="D19" s="95" t="s">
        <v>170</v>
      </c>
      <c r="E19" s="152" t="s">
        <v>169</v>
      </c>
      <c r="F19" s="153" t="s">
        <v>57</v>
      </c>
      <c r="G19" s="75">
        <v>30</v>
      </c>
      <c r="H19" s="172">
        <v>362384</v>
      </c>
      <c r="I19" s="245" t="s">
        <v>517</v>
      </c>
      <c r="J19" s="172">
        <v>26781.31</v>
      </c>
      <c r="K19" s="172"/>
      <c r="L19" s="172">
        <v>4772.62</v>
      </c>
      <c r="M19" s="172"/>
      <c r="N19" s="172">
        <v>330830</v>
      </c>
      <c r="O19" s="305" t="s">
        <v>706</v>
      </c>
      <c r="P19" s="199">
        <f t="shared" si="0"/>
        <v>26191</v>
      </c>
      <c r="Q19" s="172" t="s">
        <v>544</v>
      </c>
      <c r="T19" s="48"/>
    </row>
    <row r="20" spans="1:20" ht="40.5" customHeight="1" x14ac:dyDescent="0.35">
      <c r="A20" s="92" t="s">
        <v>24</v>
      </c>
      <c r="B20" s="93">
        <v>324001087</v>
      </c>
      <c r="C20" s="144" t="s">
        <v>417</v>
      </c>
      <c r="D20" s="205" t="s">
        <v>180</v>
      </c>
      <c r="E20" s="152" t="s">
        <v>169</v>
      </c>
      <c r="F20" s="153" t="s">
        <v>36</v>
      </c>
      <c r="G20" s="75">
        <v>30</v>
      </c>
      <c r="H20" s="172">
        <v>393195</v>
      </c>
      <c r="I20" s="243">
        <v>45105</v>
      </c>
      <c r="J20" s="172"/>
      <c r="K20" s="172"/>
      <c r="L20" s="172"/>
      <c r="M20" s="172">
        <v>850.1</v>
      </c>
      <c r="N20" s="172">
        <v>394045</v>
      </c>
      <c r="O20" s="305">
        <v>45440</v>
      </c>
      <c r="P20" s="199">
        <f t="shared" si="0"/>
        <v>31195</v>
      </c>
      <c r="Q20" s="172" t="s">
        <v>544</v>
      </c>
      <c r="T20" s="48"/>
    </row>
    <row r="21" spans="1:20" ht="40.5" customHeight="1" x14ac:dyDescent="0.35">
      <c r="A21" s="92" t="s">
        <v>24</v>
      </c>
      <c r="B21" s="93">
        <v>324001088</v>
      </c>
      <c r="C21" s="144" t="s">
        <v>418</v>
      </c>
      <c r="D21" s="205" t="s">
        <v>191</v>
      </c>
      <c r="E21" s="152" t="s">
        <v>169</v>
      </c>
      <c r="F21" s="153" t="s">
        <v>154</v>
      </c>
      <c r="G21" s="75">
        <v>30</v>
      </c>
      <c r="H21" s="172">
        <v>320174</v>
      </c>
      <c r="I21" s="243">
        <v>45105</v>
      </c>
      <c r="J21" s="172"/>
      <c r="K21" s="172"/>
      <c r="L21" s="172">
        <v>3861.78</v>
      </c>
      <c r="M21" s="172"/>
      <c r="N21" s="172">
        <v>316312</v>
      </c>
      <c r="O21" s="305">
        <v>45440</v>
      </c>
      <c r="P21" s="199">
        <f t="shared" si="0"/>
        <v>25041</v>
      </c>
      <c r="Q21" s="172" t="s">
        <v>544</v>
      </c>
      <c r="T21" s="48"/>
    </row>
    <row r="22" spans="1:20" ht="40.5" customHeight="1" x14ac:dyDescent="0.35">
      <c r="A22" s="92" t="s">
        <v>326</v>
      </c>
      <c r="B22" s="93">
        <v>324001121</v>
      </c>
      <c r="C22" s="144" t="s">
        <v>419</v>
      </c>
      <c r="D22" s="205" t="s">
        <v>205</v>
      </c>
      <c r="E22" s="152" t="s">
        <v>206</v>
      </c>
      <c r="F22" s="153" t="s">
        <v>207</v>
      </c>
      <c r="G22" s="75">
        <v>30</v>
      </c>
      <c r="H22" s="172">
        <v>332375</v>
      </c>
      <c r="I22" s="243">
        <v>45105</v>
      </c>
      <c r="J22" s="172"/>
      <c r="K22" s="172"/>
      <c r="L22" s="172">
        <v>16202.2</v>
      </c>
      <c r="M22" s="172"/>
      <c r="N22" s="172">
        <v>316173</v>
      </c>
      <c r="O22" s="305">
        <v>45440</v>
      </c>
      <c r="P22" s="199">
        <f t="shared" si="0"/>
        <v>25030</v>
      </c>
      <c r="Q22" s="172" t="s">
        <v>633</v>
      </c>
      <c r="T22" s="48"/>
    </row>
    <row r="23" spans="1:20" ht="40.5" customHeight="1" x14ac:dyDescent="0.35">
      <c r="A23" s="92" t="s">
        <v>24</v>
      </c>
      <c r="B23" s="93">
        <v>324001127</v>
      </c>
      <c r="C23" s="144" t="s">
        <v>420</v>
      </c>
      <c r="D23" s="205" t="s">
        <v>170</v>
      </c>
      <c r="E23" s="152" t="s">
        <v>169</v>
      </c>
      <c r="F23" s="153" t="s">
        <v>171</v>
      </c>
      <c r="G23" s="75">
        <v>30</v>
      </c>
      <c r="H23" s="172">
        <v>320949</v>
      </c>
      <c r="I23" s="245" t="s">
        <v>517</v>
      </c>
      <c r="J23" s="172"/>
      <c r="K23" s="172">
        <v>40014.519999999997</v>
      </c>
      <c r="L23" s="172"/>
      <c r="M23" s="172">
        <v>14629.26</v>
      </c>
      <c r="N23" s="172">
        <v>375593</v>
      </c>
      <c r="O23" s="305" t="s">
        <v>706</v>
      </c>
      <c r="P23" s="199">
        <f t="shared" si="0"/>
        <v>29734</v>
      </c>
      <c r="Q23" s="172" t="s">
        <v>544</v>
      </c>
      <c r="T23" s="48"/>
    </row>
    <row r="24" spans="1:20" ht="40.5" customHeight="1" x14ac:dyDescent="0.35">
      <c r="A24" s="92" t="s">
        <v>24</v>
      </c>
      <c r="B24" s="93">
        <v>324001128</v>
      </c>
      <c r="C24" s="144" t="s">
        <v>421</v>
      </c>
      <c r="D24" s="95" t="s">
        <v>713</v>
      </c>
      <c r="E24" s="152" t="s">
        <v>172</v>
      </c>
      <c r="F24" s="153" t="s">
        <v>51</v>
      </c>
      <c r="G24" s="75">
        <v>20</v>
      </c>
      <c r="H24" s="172">
        <v>243180</v>
      </c>
      <c r="I24" s="243">
        <v>45105</v>
      </c>
      <c r="J24" s="172"/>
      <c r="K24" s="172"/>
      <c r="L24" s="172"/>
      <c r="M24" s="172">
        <v>10630</v>
      </c>
      <c r="N24" s="172">
        <v>253810</v>
      </c>
      <c r="O24" s="305">
        <v>45442</v>
      </c>
      <c r="P24" s="199">
        <f t="shared" si="0"/>
        <v>20093</v>
      </c>
      <c r="Q24" s="172" t="s">
        <v>634</v>
      </c>
      <c r="T24" s="48"/>
    </row>
    <row r="25" spans="1:20" ht="40.5" customHeight="1" x14ac:dyDescent="0.35">
      <c r="A25" s="94" t="s">
        <v>24</v>
      </c>
      <c r="B25" s="94">
        <v>324001135</v>
      </c>
      <c r="C25" s="144" t="s">
        <v>422</v>
      </c>
      <c r="D25" s="205" t="s">
        <v>170</v>
      </c>
      <c r="E25" s="155" t="s">
        <v>169</v>
      </c>
      <c r="F25" s="154" t="s">
        <v>60</v>
      </c>
      <c r="G25" s="75">
        <v>15</v>
      </c>
      <c r="H25" s="172">
        <v>196135</v>
      </c>
      <c r="I25" s="245" t="s">
        <v>517</v>
      </c>
      <c r="J25" s="172">
        <v>52098.78</v>
      </c>
      <c r="K25" s="172"/>
      <c r="L25" s="172">
        <v>2048.35</v>
      </c>
      <c r="M25" s="172"/>
      <c r="N25" s="172">
        <v>141988</v>
      </c>
      <c r="O25" s="305" t="s">
        <v>706</v>
      </c>
      <c r="P25" s="199">
        <f t="shared" si="0"/>
        <v>11241</v>
      </c>
      <c r="Q25" s="172" t="s">
        <v>544</v>
      </c>
      <c r="T25" s="48"/>
    </row>
    <row r="26" spans="1:20" ht="40.5" customHeight="1" x14ac:dyDescent="0.35">
      <c r="A26" s="92" t="s">
        <v>24</v>
      </c>
      <c r="B26" s="93">
        <v>324001149</v>
      </c>
      <c r="C26" s="144" t="s">
        <v>423</v>
      </c>
      <c r="D26" s="205" t="s">
        <v>165</v>
      </c>
      <c r="E26" s="152" t="s">
        <v>166</v>
      </c>
      <c r="F26" s="153" t="s">
        <v>24</v>
      </c>
      <c r="G26" s="75">
        <v>30</v>
      </c>
      <c r="H26" s="172">
        <v>359373</v>
      </c>
      <c r="I26" s="243">
        <v>45105</v>
      </c>
      <c r="J26" s="172"/>
      <c r="K26" s="172"/>
      <c r="L26" s="172">
        <v>30562.7</v>
      </c>
      <c r="M26" s="172"/>
      <c r="N26" s="172">
        <v>328810</v>
      </c>
      <c r="O26" s="305">
        <v>45440</v>
      </c>
      <c r="P26" s="199">
        <f t="shared" si="0"/>
        <v>26031</v>
      </c>
      <c r="Q26" s="172" t="s">
        <v>544</v>
      </c>
      <c r="T26" s="48"/>
    </row>
    <row r="27" spans="1:20" ht="40.5" customHeight="1" x14ac:dyDescent="0.35">
      <c r="A27" s="92" t="s">
        <v>24</v>
      </c>
      <c r="B27" s="93">
        <v>324001150</v>
      </c>
      <c r="C27" s="144" t="s">
        <v>424</v>
      </c>
      <c r="D27" s="205" t="s">
        <v>168</v>
      </c>
      <c r="E27" s="152" t="s">
        <v>169</v>
      </c>
      <c r="F27" s="153" t="s">
        <v>42</v>
      </c>
      <c r="G27" s="75">
        <v>30</v>
      </c>
      <c r="H27" s="172">
        <v>350340</v>
      </c>
      <c r="I27" s="243">
        <v>45105</v>
      </c>
      <c r="J27" s="172"/>
      <c r="K27" s="172"/>
      <c r="L27" s="172"/>
      <c r="M27" s="172">
        <v>4405.09742979772</v>
      </c>
      <c r="N27" s="172">
        <v>354745</v>
      </c>
      <c r="O27" s="305">
        <v>45440</v>
      </c>
      <c r="P27" s="199">
        <f t="shared" si="0"/>
        <v>28084</v>
      </c>
      <c r="Q27" s="172" t="s">
        <v>544</v>
      </c>
      <c r="T27" s="48"/>
    </row>
    <row r="28" spans="1:20" ht="40.5" customHeight="1" x14ac:dyDescent="0.35">
      <c r="A28" s="92" t="s">
        <v>24</v>
      </c>
      <c r="B28" s="93">
        <v>324001180</v>
      </c>
      <c r="C28" s="144" t="s">
        <v>425</v>
      </c>
      <c r="D28" s="205" t="s">
        <v>180</v>
      </c>
      <c r="E28" s="152" t="s">
        <v>194</v>
      </c>
      <c r="F28" s="153" t="s">
        <v>195</v>
      </c>
      <c r="G28" s="75">
        <v>12</v>
      </c>
      <c r="H28" s="172">
        <v>128837</v>
      </c>
      <c r="I28" s="243">
        <v>45105</v>
      </c>
      <c r="J28" s="172"/>
      <c r="K28" s="172"/>
      <c r="L28" s="172"/>
      <c r="M28" s="172">
        <v>4682.0523050872198</v>
      </c>
      <c r="N28" s="172">
        <v>133519</v>
      </c>
      <c r="O28" s="305">
        <v>45440</v>
      </c>
      <c r="P28" s="199">
        <f t="shared" si="0"/>
        <v>10570</v>
      </c>
      <c r="Q28" s="172" t="s">
        <v>544</v>
      </c>
      <c r="T28" s="48"/>
    </row>
    <row r="29" spans="1:20" ht="40.5" customHeight="1" x14ac:dyDescent="0.35">
      <c r="A29" s="92" t="s">
        <v>326</v>
      </c>
      <c r="B29" s="93">
        <v>324001186</v>
      </c>
      <c r="C29" s="144" t="s">
        <v>426</v>
      </c>
      <c r="D29" s="205" t="s">
        <v>196</v>
      </c>
      <c r="E29" s="152" t="s">
        <v>197</v>
      </c>
      <c r="F29" s="153" t="s">
        <v>94</v>
      </c>
      <c r="G29" s="75">
        <v>15</v>
      </c>
      <c r="H29" s="172">
        <v>156948</v>
      </c>
      <c r="I29" s="243">
        <v>45105</v>
      </c>
      <c r="J29" s="172"/>
      <c r="K29" s="172"/>
      <c r="L29" s="172"/>
      <c r="M29" s="172">
        <v>5991.8510637003601</v>
      </c>
      <c r="N29" s="172">
        <v>162940</v>
      </c>
      <c r="O29" s="305">
        <v>45440</v>
      </c>
      <c r="P29" s="199">
        <f t="shared" si="0"/>
        <v>12899</v>
      </c>
      <c r="Q29" s="172" t="s">
        <v>621</v>
      </c>
      <c r="T29" s="48"/>
    </row>
    <row r="30" spans="1:20" ht="40.5" customHeight="1" x14ac:dyDescent="0.35">
      <c r="A30" s="92" t="s">
        <v>326</v>
      </c>
      <c r="B30" s="93">
        <v>324001187</v>
      </c>
      <c r="C30" s="144" t="s">
        <v>427</v>
      </c>
      <c r="D30" s="205" t="s">
        <v>198</v>
      </c>
      <c r="E30" s="152" t="s">
        <v>199</v>
      </c>
      <c r="F30" s="153" t="s">
        <v>97</v>
      </c>
      <c r="G30" s="75">
        <v>20</v>
      </c>
      <c r="H30" s="172">
        <v>224285</v>
      </c>
      <c r="I30" s="243">
        <v>45105</v>
      </c>
      <c r="J30" s="172"/>
      <c r="K30" s="172"/>
      <c r="L30" s="172">
        <v>376.98</v>
      </c>
      <c r="M30" s="172"/>
      <c r="N30" s="172">
        <v>223908</v>
      </c>
      <c r="O30" s="305">
        <v>45440</v>
      </c>
      <c r="P30" s="199">
        <f t="shared" si="0"/>
        <v>17726</v>
      </c>
      <c r="Q30" s="172" t="s">
        <v>544</v>
      </c>
      <c r="T30" s="48"/>
    </row>
    <row r="31" spans="1:20" ht="40.5" customHeight="1" x14ac:dyDescent="0.35">
      <c r="A31" s="92" t="s">
        <v>326</v>
      </c>
      <c r="B31" s="93">
        <v>324001188</v>
      </c>
      <c r="C31" s="144" t="s">
        <v>428</v>
      </c>
      <c r="D31" s="205" t="s">
        <v>200</v>
      </c>
      <c r="E31" s="152" t="s">
        <v>201</v>
      </c>
      <c r="F31" s="153" t="s">
        <v>104</v>
      </c>
      <c r="G31" s="75">
        <v>30</v>
      </c>
      <c r="H31" s="172">
        <v>372903</v>
      </c>
      <c r="I31" s="243">
        <v>45105</v>
      </c>
      <c r="J31" s="172"/>
      <c r="K31" s="172"/>
      <c r="L31" s="172"/>
      <c r="M31" s="172">
        <v>6344.4150459106504</v>
      </c>
      <c r="N31" s="172">
        <v>379248</v>
      </c>
      <c r="O31" s="305">
        <v>45440</v>
      </c>
      <c r="P31" s="199">
        <f t="shared" si="0"/>
        <v>30024</v>
      </c>
      <c r="Q31" s="172" t="s">
        <v>544</v>
      </c>
      <c r="T31" s="48"/>
    </row>
    <row r="32" spans="1:20" ht="40.5" customHeight="1" x14ac:dyDescent="0.35">
      <c r="A32" s="92" t="s">
        <v>326</v>
      </c>
      <c r="B32" s="93">
        <v>324001214</v>
      </c>
      <c r="C32" s="144" t="s">
        <v>429</v>
      </c>
      <c r="D32" s="205" t="s">
        <v>196</v>
      </c>
      <c r="E32" s="152" t="s">
        <v>203</v>
      </c>
      <c r="F32" s="153" t="s">
        <v>204</v>
      </c>
      <c r="G32" s="75">
        <v>30</v>
      </c>
      <c r="H32" s="172">
        <v>358303</v>
      </c>
      <c r="I32" s="243">
        <v>45105</v>
      </c>
      <c r="J32" s="172"/>
      <c r="K32" s="172"/>
      <c r="L32" s="172"/>
      <c r="M32" s="172">
        <v>1159.5034728371199</v>
      </c>
      <c r="N32" s="172">
        <v>359463</v>
      </c>
      <c r="O32" s="305">
        <v>45440</v>
      </c>
      <c r="P32" s="199">
        <f t="shared" si="0"/>
        <v>28457</v>
      </c>
      <c r="Q32" s="172" t="s">
        <v>622</v>
      </c>
      <c r="T32" s="48"/>
    </row>
    <row r="33" spans="1:20" ht="40.5" customHeight="1" x14ac:dyDescent="0.35">
      <c r="A33" s="92" t="s">
        <v>24</v>
      </c>
      <c r="B33" s="93">
        <v>324003127</v>
      </c>
      <c r="C33" s="144" t="s">
        <v>430</v>
      </c>
      <c r="D33" s="205" t="s">
        <v>173</v>
      </c>
      <c r="E33" s="95" t="s">
        <v>174</v>
      </c>
      <c r="F33" s="96" t="s">
        <v>175</v>
      </c>
      <c r="G33" s="75">
        <v>30</v>
      </c>
      <c r="H33" s="172">
        <v>365157</v>
      </c>
      <c r="I33" s="245" t="s">
        <v>517</v>
      </c>
      <c r="J33" s="172">
        <v>5919.82</v>
      </c>
      <c r="K33" s="172"/>
      <c r="L33" s="172">
        <v>2739.81</v>
      </c>
      <c r="M33" s="172"/>
      <c r="N33" s="172">
        <v>356497</v>
      </c>
      <c r="O33" s="305" t="s">
        <v>706</v>
      </c>
      <c r="P33" s="199">
        <f t="shared" si="0"/>
        <v>28223</v>
      </c>
      <c r="Q33" s="172" t="s">
        <v>623</v>
      </c>
      <c r="T33" s="48"/>
    </row>
    <row r="34" spans="1:20" ht="40.5" customHeight="1" x14ac:dyDescent="0.35">
      <c r="A34" s="92" t="s">
        <v>24</v>
      </c>
      <c r="B34" s="93">
        <v>717005370</v>
      </c>
      <c r="C34" s="144" t="s">
        <v>431</v>
      </c>
      <c r="D34" s="75" t="s">
        <v>482</v>
      </c>
      <c r="E34" s="95" t="s">
        <v>389</v>
      </c>
      <c r="F34" s="96" t="s">
        <v>182</v>
      </c>
      <c r="G34" s="75">
        <v>15</v>
      </c>
      <c r="H34" s="172">
        <v>139523</v>
      </c>
      <c r="I34" s="246">
        <v>45107</v>
      </c>
      <c r="J34" s="172"/>
      <c r="K34" s="172"/>
      <c r="L34" s="172"/>
      <c r="M34" s="172"/>
      <c r="N34" s="172">
        <v>139523</v>
      </c>
      <c r="O34" s="305">
        <v>45440</v>
      </c>
      <c r="P34" s="199">
        <f t="shared" si="0"/>
        <v>11046</v>
      </c>
      <c r="Q34" s="172" t="s">
        <v>544</v>
      </c>
    </row>
    <row r="35" spans="1:20" s="97" customFormat="1" ht="40.5" customHeight="1" x14ac:dyDescent="0.25">
      <c r="A35" s="125"/>
      <c r="B35" s="98"/>
      <c r="C35" s="146"/>
      <c r="D35" s="98"/>
      <c r="E35" s="98"/>
      <c r="F35" s="99" t="s">
        <v>88</v>
      </c>
      <c r="G35" s="100">
        <f t="shared" ref="G35" si="1">SUM(G3:G34)</f>
        <v>781</v>
      </c>
      <c r="H35" s="192">
        <f>SUM(H3:H34)</f>
        <v>9083708</v>
      </c>
      <c r="I35" s="192">
        <f t="shared" ref="I35:P35" si="2">SUM(I3:I34)</f>
        <v>1082522</v>
      </c>
      <c r="J35" s="192">
        <f t="shared" si="2"/>
        <v>84799.91</v>
      </c>
      <c r="K35" s="192">
        <f t="shared" si="2"/>
        <v>84799.91</v>
      </c>
      <c r="L35" s="192">
        <f t="shared" si="2"/>
        <v>123052.37</v>
      </c>
      <c r="M35" s="192">
        <f t="shared" si="2"/>
        <v>123052.36</v>
      </c>
      <c r="N35" s="192">
        <f t="shared" si="2"/>
        <v>9083708</v>
      </c>
      <c r="O35" s="192"/>
      <c r="P35" s="192">
        <f t="shared" si="2"/>
        <v>719127</v>
      </c>
    </row>
    <row r="38" spans="1:20" ht="40.5" customHeight="1" x14ac:dyDescent="0.35">
      <c r="N38" s="262"/>
    </row>
  </sheetData>
  <pageMargins left="0.62992125984251968" right="0.23622047244094491" top="0.35433070866141736" bottom="0.35433070866141736" header="0.31496062992125984" footer="0.31496062992125984"/>
  <pageSetup paperSize="8" scale="45" firstPageNumber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topLeftCell="E31" zoomScale="78" zoomScaleNormal="78" workbookViewId="0">
      <selection activeCell="M33" sqref="M33"/>
    </sheetView>
  </sheetViews>
  <sheetFormatPr defaultColWidth="9.140625" defaultRowHeight="29.25" customHeight="1" x14ac:dyDescent="0.25"/>
  <cols>
    <col min="1" max="1" width="8.85546875" style="9" customWidth="1"/>
    <col min="2" max="2" width="13.28515625" style="9" customWidth="1"/>
    <col min="3" max="3" width="14.28515625" style="9" customWidth="1"/>
    <col min="4" max="4" width="37.28515625" style="9" customWidth="1"/>
    <col min="5" max="5" width="29.42578125" style="9"/>
    <col min="6" max="6" width="9.140625" style="9" customWidth="1"/>
    <col min="7" max="7" width="14.7109375" style="9" customWidth="1"/>
    <col min="8" max="8" width="25.5703125" style="9" bestFit="1" customWidth="1"/>
    <col min="9" max="9" width="28.42578125" style="9" customWidth="1"/>
    <col min="10" max="10" width="38.28515625" style="9" customWidth="1"/>
    <col min="11" max="11" width="27.42578125" style="9" customWidth="1"/>
    <col min="12" max="12" width="32.140625" style="9" customWidth="1"/>
    <col min="13" max="13" width="25.28515625" style="9" customWidth="1"/>
    <col min="14" max="14" width="20.85546875" style="9" customWidth="1"/>
    <col min="15" max="15" width="24.85546875" style="9" customWidth="1"/>
    <col min="16" max="748" width="11.42578125" style="9"/>
    <col min="749" max="16384" width="9.140625" style="9"/>
  </cols>
  <sheetData>
    <row r="1" spans="1:17" ht="29.25" customHeight="1" x14ac:dyDescent="0.25">
      <c r="C1" s="200" t="s">
        <v>216</v>
      </c>
    </row>
    <row r="2" spans="1:17" s="90" customFormat="1" ht="157.5" x14ac:dyDescent="0.25">
      <c r="A2" s="87" t="s">
        <v>324</v>
      </c>
      <c r="B2" s="88" t="s">
        <v>382</v>
      </c>
      <c r="C2" s="88" t="s">
        <v>334</v>
      </c>
      <c r="D2" s="89" t="s">
        <v>1</v>
      </c>
      <c r="E2" s="87" t="s">
        <v>443</v>
      </c>
      <c r="F2" s="87" t="s">
        <v>3</v>
      </c>
      <c r="G2" s="179" t="s">
        <v>546</v>
      </c>
      <c r="H2" s="219" t="s">
        <v>508</v>
      </c>
      <c r="I2" s="220" t="s">
        <v>510</v>
      </c>
      <c r="J2" s="219" t="s">
        <v>511</v>
      </c>
      <c r="K2" s="219" t="s">
        <v>514</v>
      </c>
      <c r="L2" s="170" t="s">
        <v>595</v>
      </c>
      <c r="M2" s="252" t="s">
        <v>513</v>
      </c>
      <c r="N2" s="252" t="s">
        <v>545</v>
      </c>
      <c r="O2" s="170" t="s">
        <v>531</v>
      </c>
    </row>
    <row r="3" spans="1:17" ht="45" customHeight="1" x14ac:dyDescent="0.35">
      <c r="A3" s="77" t="s">
        <v>104</v>
      </c>
      <c r="B3" s="78">
        <v>324001005</v>
      </c>
      <c r="C3" s="79" t="s">
        <v>335</v>
      </c>
      <c r="D3" s="43" t="s">
        <v>248</v>
      </c>
      <c r="E3" s="45" t="s">
        <v>253</v>
      </c>
      <c r="F3" s="27" t="s">
        <v>103</v>
      </c>
      <c r="G3" s="49">
        <v>25</v>
      </c>
      <c r="H3" s="254">
        <v>156410</v>
      </c>
      <c r="I3" s="255"/>
      <c r="J3" s="254">
        <f>H3-I3</f>
        <v>156410</v>
      </c>
      <c r="K3" s="243" t="s">
        <v>517</v>
      </c>
      <c r="L3" s="172">
        <v>156410</v>
      </c>
      <c r="M3" s="303" t="s">
        <v>706</v>
      </c>
      <c r="N3" s="172">
        <v>12383</v>
      </c>
      <c r="O3" s="172" t="s">
        <v>547</v>
      </c>
      <c r="Q3" s="48"/>
    </row>
    <row r="4" spans="1:17" ht="45" customHeight="1" x14ac:dyDescent="0.35">
      <c r="A4" s="77" t="s">
        <v>24</v>
      </c>
      <c r="B4" s="78">
        <v>324001016</v>
      </c>
      <c r="C4" s="79" t="str">
        <f>MID(B4,4,6)</f>
        <v>001016</v>
      </c>
      <c r="D4" s="43" t="s">
        <v>226</v>
      </c>
      <c r="E4" s="27" t="s">
        <v>227</v>
      </c>
      <c r="F4" s="27" t="s">
        <v>36</v>
      </c>
      <c r="G4" s="49">
        <v>30</v>
      </c>
      <c r="H4" s="254">
        <v>246952</v>
      </c>
      <c r="I4" s="255"/>
      <c r="J4" s="254">
        <f t="shared" ref="J4:J32" si="0">H4-I4</f>
        <v>246952</v>
      </c>
      <c r="K4" s="243">
        <v>45105</v>
      </c>
      <c r="L4" s="172">
        <v>246952</v>
      </c>
      <c r="M4" s="303">
        <v>45440</v>
      </c>
      <c r="N4" s="172">
        <f t="shared" ref="N4:N32" si="1">ROUND(L4*95%/12,0)</f>
        <v>19550</v>
      </c>
      <c r="O4" s="172" t="s">
        <v>548</v>
      </c>
      <c r="Q4" s="48"/>
    </row>
    <row r="5" spans="1:17" ht="45" customHeight="1" x14ac:dyDescent="0.35">
      <c r="A5" s="77" t="s">
        <v>24</v>
      </c>
      <c r="B5" s="78">
        <v>324001019</v>
      </c>
      <c r="C5" s="79" t="str">
        <f>MID(B5,4,6)</f>
        <v>001019</v>
      </c>
      <c r="D5" s="43" t="s">
        <v>248</v>
      </c>
      <c r="E5" s="27" t="s">
        <v>234</v>
      </c>
      <c r="F5" s="27" t="s">
        <v>235</v>
      </c>
      <c r="G5" s="49">
        <v>25</v>
      </c>
      <c r="H5" s="254">
        <v>169457</v>
      </c>
      <c r="I5" s="255"/>
      <c r="J5" s="254">
        <f t="shared" si="0"/>
        <v>169457</v>
      </c>
      <c r="K5" s="243" t="s">
        <v>517</v>
      </c>
      <c r="L5" s="172">
        <v>169457</v>
      </c>
      <c r="M5" s="303" t="s">
        <v>706</v>
      </c>
      <c r="N5" s="172">
        <f t="shared" si="1"/>
        <v>13415</v>
      </c>
      <c r="O5" s="172" t="s">
        <v>549</v>
      </c>
      <c r="Q5" s="48"/>
    </row>
    <row r="6" spans="1:17" ht="94.5" x14ac:dyDescent="0.35">
      <c r="A6" s="77" t="s">
        <v>24</v>
      </c>
      <c r="B6" s="78">
        <v>324001023</v>
      </c>
      <c r="C6" s="79" t="str">
        <f>MID(B6,4,6)</f>
        <v>001023</v>
      </c>
      <c r="D6" s="43" t="s">
        <v>714</v>
      </c>
      <c r="E6" s="27" t="s">
        <v>240</v>
      </c>
      <c r="F6" s="27" t="s">
        <v>241</v>
      </c>
      <c r="G6" s="49">
        <v>20</v>
      </c>
      <c r="H6" s="254">
        <v>94920</v>
      </c>
      <c r="I6" s="255"/>
      <c r="J6" s="254">
        <f t="shared" si="0"/>
        <v>94920</v>
      </c>
      <c r="K6" s="312">
        <v>45105</v>
      </c>
      <c r="L6" s="172">
        <v>94920</v>
      </c>
      <c r="M6" s="313" t="s">
        <v>715</v>
      </c>
      <c r="N6" s="172">
        <f t="shared" si="1"/>
        <v>7515</v>
      </c>
      <c r="O6" s="172" t="s">
        <v>550</v>
      </c>
      <c r="Q6" s="48"/>
    </row>
    <row r="7" spans="1:17" ht="45" customHeight="1" x14ac:dyDescent="0.35">
      <c r="A7" s="77" t="s">
        <v>104</v>
      </c>
      <c r="B7" s="78">
        <v>324001046</v>
      </c>
      <c r="C7" s="79" t="s">
        <v>336</v>
      </c>
      <c r="D7" s="43" t="s">
        <v>248</v>
      </c>
      <c r="E7" s="45" t="s">
        <v>249</v>
      </c>
      <c r="F7" s="27" t="s">
        <v>250</v>
      </c>
      <c r="G7" s="49">
        <v>20</v>
      </c>
      <c r="H7" s="254">
        <v>125625</v>
      </c>
      <c r="I7" s="255"/>
      <c r="J7" s="254">
        <f t="shared" si="0"/>
        <v>125625</v>
      </c>
      <c r="K7" s="243" t="s">
        <v>517</v>
      </c>
      <c r="L7" s="172">
        <v>125625</v>
      </c>
      <c r="M7" s="303" t="s">
        <v>706</v>
      </c>
      <c r="N7" s="172">
        <f t="shared" si="1"/>
        <v>9945</v>
      </c>
      <c r="O7" s="172" t="s">
        <v>551</v>
      </c>
      <c r="Q7" s="48"/>
    </row>
    <row r="8" spans="1:17" ht="45" customHeight="1" x14ac:dyDescent="0.35">
      <c r="A8" s="77" t="s">
        <v>104</v>
      </c>
      <c r="B8" s="78">
        <v>324001047</v>
      </c>
      <c r="C8" s="79" t="s">
        <v>337</v>
      </c>
      <c r="D8" s="43" t="s">
        <v>248</v>
      </c>
      <c r="E8" s="45" t="s">
        <v>255</v>
      </c>
      <c r="F8" s="27" t="s">
        <v>256</v>
      </c>
      <c r="G8" s="49">
        <v>30</v>
      </c>
      <c r="H8" s="254">
        <v>273209</v>
      </c>
      <c r="I8" s="255"/>
      <c r="J8" s="254">
        <f t="shared" si="0"/>
        <v>273209</v>
      </c>
      <c r="K8" s="243" t="s">
        <v>517</v>
      </c>
      <c r="L8" s="172">
        <v>273209</v>
      </c>
      <c r="M8" s="303" t="s">
        <v>706</v>
      </c>
      <c r="N8" s="172">
        <f t="shared" si="1"/>
        <v>21629</v>
      </c>
      <c r="O8" s="172" t="s">
        <v>552</v>
      </c>
      <c r="Q8" s="48"/>
    </row>
    <row r="9" spans="1:17" ht="45" customHeight="1" x14ac:dyDescent="0.35">
      <c r="A9" s="77" t="s">
        <v>24</v>
      </c>
      <c r="B9" s="78">
        <v>324001084</v>
      </c>
      <c r="C9" s="79" t="str">
        <f>MID(B9,4,6)</f>
        <v>001084</v>
      </c>
      <c r="D9" s="43" t="s">
        <v>27</v>
      </c>
      <c r="E9" s="27" t="s">
        <v>223</v>
      </c>
      <c r="F9" s="27" t="s">
        <v>22</v>
      </c>
      <c r="G9" s="49">
        <v>30</v>
      </c>
      <c r="H9" s="254">
        <v>175780</v>
      </c>
      <c r="I9" s="255"/>
      <c r="J9" s="254">
        <f t="shared" si="0"/>
        <v>175780</v>
      </c>
      <c r="K9" s="243">
        <v>45105</v>
      </c>
      <c r="L9" s="172">
        <v>175780</v>
      </c>
      <c r="M9" s="303">
        <v>45440</v>
      </c>
      <c r="N9" s="172">
        <f t="shared" si="1"/>
        <v>13916</v>
      </c>
      <c r="O9" s="172" t="s">
        <v>553</v>
      </c>
      <c r="Q9" s="48"/>
    </row>
    <row r="10" spans="1:17" ht="45" customHeight="1" x14ac:dyDescent="0.35">
      <c r="A10" s="77" t="s">
        <v>24</v>
      </c>
      <c r="B10" s="78">
        <v>324001085</v>
      </c>
      <c r="C10" s="79" t="str">
        <f>MID(B10,4,6)</f>
        <v>001085</v>
      </c>
      <c r="D10" s="43" t="s">
        <v>231</v>
      </c>
      <c r="E10" s="27" t="s">
        <v>232</v>
      </c>
      <c r="F10" s="27" t="s">
        <v>233</v>
      </c>
      <c r="G10" s="49">
        <v>20</v>
      </c>
      <c r="H10" s="254">
        <v>151573</v>
      </c>
      <c r="I10" s="249">
        <v>74955</v>
      </c>
      <c r="J10" s="254">
        <f t="shared" si="0"/>
        <v>76618</v>
      </c>
      <c r="K10" s="243">
        <v>45105</v>
      </c>
      <c r="L10" s="172">
        <v>76618</v>
      </c>
      <c r="M10" s="303">
        <v>45440</v>
      </c>
      <c r="N10" s="172">
        <v>6065</v>
      </c>
      <c r="O10" s="172" t="s">
        <v>554</v>
      </c>
      <c r="Q10" s="48"/>
    </row>
    <row r="11" spans="1:17" ht="61.5" customHeight="1" x14ac:dyDescent="0.35">
      <c r="A11" s="77" t="s">
        <v>104</v>
      </c>
      <c r="B11" s="78">
        <v>324001093</v>
      </c>
      <c r="C11" s="79" t="s">
        <v>338</v>
      </c>
      <c r="D11" s="43" t="s">
        <v>512</v>
      </c>
      <c r="E11" s="45" t="s">
        <v>247</v>
      </c>
      <c r="F11" s="27" t="s">
        <v>104</v>
      </c>
      <c r="G11" s="257"/>
      <c r="H11" s="254">
        <v>66383</v>
      </c>
      <c r="I11" s="249">
        <v>30447</v>
      </c>
      <c r="J11" s="254">
        <f t="shared" si="0"/>
        <v>35936</v>
      </c>
      <c r="K11" s="244" t="s">
        <v>516</v>
      </c>
      <c r="L11" s="258"/>
      <c r="M11" s="244" t="s">
        <v>699</v>
      </c>
      <c r="N11" s="172">
        <f t="shared" si="1"/>
        <v>0</v>
      </c>
      <c r="O11" s="258"/>
      <c r="Q11" s="48"/>
    </row>
    <row r="12" spans="1:17" ht="45" customHeight="1" x14ac:dyDescent="0.35">
      <c r="A12" s="77" t="s">
        <v>24</v>
      </c>
      <c r="B12" s="78">
        <v>324001105</v>
      </c>
      <c r="C12" s="79" t="str">
        <f>MID(B12,4,6)</f>
        <v>001105</v>
      </c>
      <c r="D12" s="43" t="s">
        <v>228</v>
      </c>
      <c r="E12" s="27" t="s">
        <v>228</v>
      </c>
      <c r="F12" s="27" t="s">
        <v>79</v>
      </c>
      <c r="G12" s="49">
        <v>20</v>
      </c>
      <c r="H12" s="254">
        <v>139165</v>
      </c>
      <c r="I12" s="255"/>
      <c r="J12" s="254">
        <f t="shared" si="0"/>
        <v>139165</v>
      </c>
      <c r="K12" s="243">
        <v>45105</v>
      </c>
      <c r="L12" s="172">
        <v>139165</v>
      </c>
      <c r="M12" s="303">
        <v>45440</v>
      </c>
      <c r="N12" s="172">
        <f t="shared" si="1"/>
        <v>11017</v>
      </c>
      <c r="O12" s="222" t="s">
        <v>544</v>
      </c>
      <c r="Q12" s="48"/>
    </row>
    <row r="13" spans="1:17" ht="45" customHeight="1" x14ac:dyDescent="0.35">
      <c r="A13" s="77" t="s">
        <v>24</v>
      </c>
      <c r="B13" s="78">
        <v>324001108</v>
      </c>
      <c r="C13" s="79" t="str">
        <f>MID(B13,4,6)</f>
        <v>001108</v>
      </c>
      <c r="D13" s="43" t="s">
        <v>37</v>
      </c>
      <c r="E13" s="27" t="s">
        <v>236</v>
      </c>
      <c r="F13" s="27" t="s">
        <v>39</v>
      </c>
      <c r="G13" s="49">
        <v>20</v>
      </c>
      <c r="H13" s="254">
        <v>190067</v>
      </c>
      <c r="I13" s="255"/>
      <c r="J13" s="254">
        <f t="shared" si="0"/>
        <v>190067</v>
      </c>
      <c r="K13" s="246">
        <v>45106</v>
      </c>
      <c r="L13" s="172">
        <v>190067</v>
      </c>
      <c r="M13" s="303">
        <v>45440</v>
      </c>
      <c r="N13" s="172">
        <f t="shared" si="1"/>
        <v>15047</v>
      </c>
      <c r="O13" s="172" t="s">
        <v>555</v>
      </c>
      <c r="Q13" s="48"/>
    </row>
    <row r="14" spans="1:17" ht="45" customHeight="1" x14ac:dyDescent="0.35">
      <c r="A14" s="77" t="s">
        <v>24</v>
      </c>
      <c r="B14" s="78">
        <v>324001111</v>
      </c>
      <c r="C14" s="79" t="str">
        <f>MID(B14,4,6)</f>
        <v>001111</v>
      </c>
      <c r="D14" s="43" t="s">
        <v>191</v>
      </c>
      <c r="E14" s="27" t="s">
        <v>239</v>
      </c>
      <c r="F14" s="27" t="s">
        <v>154</v>
      </c>
      <c r="G14" s="49">
        <v>40</v>
      </c>
      <c r="H14" s="254">
        <v>294863</v>
      </c>
      <c r="I14" s="255"/>
      <c r="J14" s="254">
        <f t="shared" si="0"/>
        <v>294863</v>
      </c>
      <c r="K14" s="243">
        <v>45105</v>
      </c>
      <c r="L14" s="172">
        <v>294863</v>
      </c>
      <c r="M14" s="303">
        <v>45440</v>
      </c>
      <c r="N14" s="172">
        <f t="shared" si="1"/>
        <v>23343</v>
      </c>
      <c r="O14" s="222" t="s">
        <v>544</v>
      </c>
      <c r="Q14" s="48"/>
    </row>
    <row r="15" spans="1:17" ht="45" customHeight="1" x14ac:dyDescent="0.35">
      <c r="A15" s="77" t="s">
        <v>104</v>
      </c>
      <c r="B15" s="78">
        <v>324001125</v>
      </c>
      <c r="C15" s="79" t="s">
        <v>339</v>
      </c>
      <c r="D15" s="43" t="s">
        <v>248</v>
      </c>
      <c r="E15" s="45" t="s">
        <v>254</v>
      </c>
      <c r="F15" s="27" t="s">
        <v>104</v>
      </c>
      <c r="G15" s="49">
        <v>40</v>
      </c>
      <c r="H15" s="254">
        <v>227870</v>
      </c>
      <c r="I15" s="255"/>
      <c r="J15" s="254">
        <f t="shared" si="0"/>
        <v>227870</v>
      </c>
      <c r="K15" s="243" t="s">
        <v>517</v>
      </c>
      <c r="L15" s="172">
        <v>227870</v>
      </c>
      <c r="M15" s="303" t="s">
        <v>706</v>
      </c>
      <c r="N15" s="172">
        <f t="shared" si="1"/>
        <v>18040</v>
      </c>
      <c r="O15" s="172" t="s">
        <v>556</v>
      </c>
      <c r="Q15" s="48"/>
    </row>
    <row r="16" spans="1:17" ht="45" customHeight="1" x14ac:dyDescent="0.35">
      <c r="A16" s="77" t="s">
        <v>24</v>
      </c>
      <c r="B16" s="78">
        <v>324001126</v>
      </c>
      <c r="C16" s="79" t="str">
        <f>MID(B16,4,6)</f>
        <v>001126</v>
      </c>
      <c r="D16" s="43" t="s">
        <v>170</v>
      </c>
      <c r="E16" s="27" t="s">
        <v>217</v>
      </c>
      <c r="F16" s="27" t="s">
        <v>82</v>
      </c>
      <c r="G16" s="49">
        <v>24</v>
      </c>
      <c r="H16" s="254">
        <v>162575</v>
      </c>
      <c r="I16" s="255"/>
      <c r="J16" s="254">
        <f t="shared" si="0"/>
        <v>162575</v>
      </c>
      <c r="K16" s="243" t="s">
        <v>517</v>
      </c>
      <c r="L16" s="172">
        <v>162575</v>
      </c>
      <c r="M16" s="303" t="s">
        <v>706</v>
      </c>
      <c r="N16" s="172">
        <f t="shared" si="1"/>
        <v>12871</v>
      </c>
      <c r="O16" s="222" t="s">
        <v>544</v>
      </c>
      <c r="Q16" s="48"/>
    </row>
    <row r="17" spans="1:17" ht="45" customHeight="1" x14ac:dyDescent="0.35">
      <c r="A17" s="77" t="s">
        <v>24</v>
      </c>
      <c r="B17" s="78">
        <v>324001132</v>
      </c>
      <c r="C17" s="79" t="str">
        <f>MID(B17,4,6)</f>
        <v>001132</v>
      </c>
      <c r="D17" s="43" t="s">
        <v>47</v>
      </c>
      <c r="E17" s="27" t="s">
        <v>222</v>
      </c>
      <c r="F17" s="27" t="s">
        <v>24</v>
      </c>
      <c r="G17" s="49">
        <v>20</v>
      </c>
      <c r="H17" s="254">
        <v>124022</v>
      </c>
      <c r="I17" s="254">
        <v>38229</v>
      </c>
      <c r="J17" s="254">
        <f t="shared" si="0"/>
        <v>85793</v>
      </c>
      <c r="K17" s="243">
        <v>45105</v>
      </c>
      <c r="L17" s="172">
        <v>85793</v>
      </c>
      <c r="M17" s="303">
        <v>45440</v>
      </c>
      <c r="N17" s="172">
        <f t="shared" si="1"/>
        <v>6792</v>
      </c>
      <c r="O17" s="172" t="s">
        <v>557</v>
      </c>
      <c r="Q17" s="48"/>
    </row>
    <row r="18" spans="1:17" ht="45" customHeight="1" x14ac:dyDescent="0.35">
      <c r="A18" s="77" t="s">
        <v>104</v>
      </c>
      <c r="B18" s="78">
        <v>324001161</v>
      </c>
      <c r="C18" s="79" t="s">
        <v>340</v>
      </c>
      <c r="D18" s="43" t="s">
        <v>251</v>
      </c>
      <c r="E18" s="45" t="s">
        <v>252</v>
      </c>
      <c r="F18" s="27" t="s">
        <v>97</v>
      </c>
      <c r="G18" s="49">
        <v>22</v>
      </c>
      <c r="H18" s="254">
        <v>185128</v>
      </c>
      <c r="I18" s="255"/>
      <c r="J18" s="254">
        <f t="shared" si="0"/>
        <v>185128</v>
      </c>
      <c r="K18" s="243">
        <v>45105</v>
      </c>
      <c r="L18" s="172">
        <v>185128</v>
      </c>
      <c r="M18" s="303">
        <v>45440</v>
      </c>
      <c r="N18" s="172">
        <f t="shared" si="1"/>
        <v>14656</v>
      </c>
      <c r="O18" s="172" t="s">
        <v>558</v>
      </c>
      <c r="Q18" s="48"/>
    </row>
    <row r="19" spans="1:17" ht="45" customHeight="1" x14ac:dyDescent="0.35">
      <c r="A19" s="77" t="s">
        <v>24</v>
      </c>
      <c r="B19" s="78">
        <v>324001172</v>
      </c>
      <c r="C19" s="79" t="str">
        <f t="shared" ref="C19:C27" si="2">MID(B19,4,6)</f>
        <v>001172</v>
      </c>
      <c r="D19" s="45" t="s">
        <v>218</v>
      </c>
      <c r="E19" s="27" t="s">
        <v>219</v>
      </c>
      <c r="F19" s="28" t="s">
        <v>16</v>
      </c>
      <c r="G19" s="49">
        <v>30</v>
      </c>
      <c r="H19" s="249">
        <v>163105</v>
      </c>
      <c r="I19" s="249">
        <v>57747</v>
      </c>
      <c r="J19" s="254">
        <f t="shared" si="0"/>
        <v>105358</v>
      </c>
      <c r="K19" s="243">
        <v>45105</v>
      </c>
      <c r="L19" s="172">
        <v>105358</v>
      </c>
      <c r="M19" s="303">
        <v>45440</v>
      </c>
      <c r="N19" s="172">
        <f t="shared" si="1"/>
        <v>8341</v>
      </c>
      <c r="O19" s="172" t="s">
        <v>559</v>
      </c>
      <c r="Q19" s="48"/>
    </row>
    <row r="20" spans="1:17" ht="45" customHeight="1" x14ac:dyDescent="0.35">
      <c r="A20" s="77" t="s">
        <v>24</v>
      </c>
      <c r="B20" s="78">
        <v>324001174</v>
      </c>
      <c r="C20" s="79" t="str">
        <f t="shared" si="2"/>
        <v>001174</v>
      </c>
      <c r="D20" s="45" t="s">
        <v>479</v>
      </c>
      <c r="E20" s="27" t="s">
        <v>221</v>
      </c>
      <c r="F20" s="28" t="s">
        <v>24</v>
      </c>
      <c r="G20" s="49">
        <v>40</v>
      </c>
      <c r="H20" s="254">
        <v>316525</v>
      </c>
      <c r="I20" s="255"/>
      <c r="J20" s="254">
        <f t="shared" si="0"/>
        <v>316525</v>
      </c>
      <c r="K20" s="243" t="s">
        <v>517</v>
      </c>
      <c r="L20" s="172">
        <v>316525</v>
      </c>
      <c r="M20" s="303" t="s">
        <v>708</v>
      </c>
      <c r="N20" s="172">
        <f t="shared" si="1"/>
        <v>25058</v>
      </c>
      <c r="O20" s="172" t="s">
        <v>560</v>
      </c>
      <c r="Q20" s="48"/>
    </row>
    <row r="21" spans="1:17" ht="45" customHeight="1" x14ac:dyDescent="0.35">
      <c r="A21" s="77" t="s">
        <v>24</v>
      </c>
      <c r="B21" s="78">
        <v>324001175</v>
      </c>
      <c r="C21" s="79" t="str">
        <f t="shared" si="2"/>
        <v>001175</v>
      </c>
      <c r="D21" s="45" t="s">
        <v>224</v>
      </c>
      <c r="E21" s="27" t="s">
        <v>225</v>
      </c>
      <c r="F21" s="28" t="s">
        <v>33</v>
      </c>
      <c r="G21" s="49">
        <v>20</v>
      </c>
      <c r="H21" s="254">
        <v>150867</v>
      </c>
      <c r="I21" s="255"/>
      <c r="J21" s="254">
        <f t="shared" si="0"/>
        <v>150867</v>
      </c>
      <c r="K21" s="243">
        <v>45105</v>
      </c>
      <c r="L21" s="172">
        <v>150867</v>
      </c>
      <c r="M21" s="303">
        <v>45440</v>
      </c>
      <c r="N21" s="172">
        <f t="shared" si="1"/>
        <v>11944</v>
      </c>
      <c r="O21" s="222" t="s">
        <v>544</v>
      </c>
      <c r="Q21" s="48"/>
    </row>
    <row r="22" spans="1:17" ht="45" customHeight="1" x14ac:dyDescent="0.35">
      <c r="A22" s="77" t="s">
        <v>24</v>
      </c>
      <c r="B22" s="78">
        <v>324001177</v>
      </c>
      <c r="C22" s="79" t="str">
        <f t="shared" si="2"/>
        <v>001177</v>
      </c>
      <c r="D22" s="43" t="s">
        <v>229</v>
      </c>
      <c r="E22" s="81" t="s">
        <v>230</v>
      </c>
      <c r="F22" s="27" t="s">
        <v>42</v>
      </c>
      <c r="G22" s="49">
        <v>30</v>
      </c>
      <c r="H22" s="254">
        <v>160396</v>
      </c>
      <c r="I22" s="255"/>
      <c r="J22" s="254">
        <f t="shared" si="0"/>
        <v>160396</v>
      </c>
      <c r="K22" s="243">
        <v>45105</v>
      </c>
      <c r="L22" s="172">
        <v>160396</v>
      </c>
      <c r="M22" s="303">
        <v>45440</v>
      </c>
      <c r="N22" s="172">
        <f t="shared" si="1"/>
        <v>12698</v>
      </c>
      <c r="O22" s="172" t="s">
        <v>561</v>
      </c>
      <c r="Q22" s="48"/>
    </row>
    <row r="23" spans="1:17" ht="45" customHeight="1" x14ac:dyDescent="0.35">
      <c r="A23" s="77" t="s">
        <v>24</v>
      </c>
      <c r="B23" s="78">
        <v>324001178</v>
      </c>
      <c r="C23" s="79" t="str">
        <f t="shared" si="2"/>
        <v>001178</v>
      </c>
      <c r="D23" s="50" t="s">
        <v>395</v>
      </c>
      <c r="E23" s="82" t="s">
        <v>237</v>
      </c>
      <c r="F23" s="27" t="s">
        <v>238</v>
      </c>
      <c r="G23" s="49">
        <v>15</v>
      </c>
      <c r="H23" s="254">
        <v>132673</v>
      </c>
      <c r="I23" s="255"/>
      <c r="J23" s="254">
        <f t="shared" si="0"/>
        <v>132673</v>
      </c>
      <c r="K23" s="243">
        <v>45105</v>
      </c>
      <c r="L23" s="172">
        <v>132673</v>
      </c>
      <c r="M23" s="303">
        <v>45440</v>
      </c>
      <c r="N23" s="172">
        <f t="shared" si="1"/>
        <v>10503</v>
      </c>
      <c r="O23" s="172" t="s">
        <v>562</v>
      </c>
      <c r="Q23" s="48"/>
    </row>
    <row r="24" spans="1:17" ht="45" customHeight="1" x14ac:dyDescent="0.35">
      <c r="A24" s="77" t="s">
        <v>24</v>
      </c>
      <c r="B24" s="78">
        <v>324001207</v>
      </c>
      <c r="C24" s="79" t="str">
        <f t="shared" si="2"/>
        <v>001207</v>
      </c>
      <c r="D24" s="43" t="s">
        <v>384</v>
      </c>
      <c r="E24" s="81" t="s">
        <v>220</v>
      </c>
      <c r="F24" s="27" t="s">
        <v>24</v>
      </c>
      <c r="G24" s="49">
        <v>40</v>
      </c>
      <c r="H24" s="254">
        <v>288306</v>
      </c>
      <c r="I24" s="255"/>
      <c r="J24" s="254">
        <f t="shared" si="0"/>
        <v>288306</v>
      </c>
      <c r="K24" s="243">
        <v>45105</v>
      </c>
      <c r="L24" s="172">
        <v>288306</v>
      </c>
      <c r="M24" s="303">
        <v>45440</v>
      </c>
      <c r="N24" s="172">
        <f t="shared" si="1"/>
        <v>22824</v>
      </c>
      <c r="O24" s="172" t="s">
        <v>563</v>
      </c>
      <c r="Q24" s="48"/>
    </row>
    <row r="25" spans="1:17" ht="45" customHeight="1" x14ac:dyDescent="0.35">
      <c r="A25" s="77" t="s">
        <v>24</v>
      </c>
      <c r="B25" s="78">
        <v>324001209</v>
      </c>
      <c r="C25" s="79" t="str">
        <f t="shared" si="2"/>
        <v>001209</v>
      </c>
      <c r="D25" s="43" t="s">
        <v>242</v>
      </c>
      <c r="E25" s="81" t="s">
        <v>81</v>
      </c>
      <c r="F25" s="27" t="s">
        <v>243</v>
      </c>
      <c r="G25" s="49">
        <v>30</v>
      </c>
      <c r="H25" s="254">
        <v>197372</v>
      </c>
      <c r="I25" s="255"/>
      <c r="J25" s="254">
        <f t="shared" si="0"/>
        <v>197372</v>
      </c>
      <c r="K25" s="243">
        <v>45105</v>
      </c>
      <c r="L25" s="172">
        <v>197372</v>
      </c>
      <c r="M25" s="303">
        <v>45440</v>
      </c>
      <c r="N25" s="172">
        <f t="shared" si="1"/>
        <v>15625</v>
      </c>
      <c r="O25" s="222" t="s">
        <v>544</v>
      </c>
      <c r="Q25" s="48"/>
    </row>
    <row r="26" spans="1:17" ht="45" customHeight="1" x14ac:dyDescent="0.35">
      <c r="A26" s="77" t="s">
        <v>24</v>
      </c>
      <c r="B26" s="78">
        <v>324003570</v>
      </c>
      <c r="C26" s="79" t="str">
        <f t="shared" si="2"/>
        <v>003570</v>
      </c>
      <c r="D26" s="43" t="s">
        <v>244</v>
      </c>
      <c r="E26" s="81" t="s">
        <v>246</v>
      </c>
      <c r="F26" s="27" t="s">
        <v>24</v>
      </c>
      <c r="G26" s="49">
        <v>30</v>
      </c>
      <c r="H26" s="254">
        <v>239454</v>
      </c>
      <c r="I26" s="255"/>
      <c r="J26" s="254">
        <f t="shared" si="0"/>
        <v>239454</v>
      </c>
      <c r="K26" s="243" t="s">
        <v>517</v>
      </c>
      <c r="L26" s="172">
        <v>239454</v>
      </c>
      <c r="M26" s="303" t="s">
        <v>707</v>
      </c>
      <c r="N26" s="172">
        <f t="shared" si="1"/>
        <v>18957</v>
      </c>
      <c r="O26" s="172" t="s">
        <v>564</v>
      </c>
      <c r="Q26" s="48"/>
    </row>
    <row r="27" spans="1:17" ht="45" customHeight="1" x14ac:dyDescent="0.35">
      <c r="A27" s="77" t="s">
        <v>24</v>
      </c>
      <c r="B27" s="78">
        <v>324003571</v>
      </c>
      <c r="C27" s="79" t="str">
        <f t="shared" si="2"/>
        <v>003571</v>
      </c>
      <c r="D27" s="43" t="s">
        <v>244</v>
      </c>
      <c r="E27" s="77" t="s">
        <v>245</v>
      </c>
      <c r="F27" s="77" t="s">
        <v>24</v>
      </c>
      <c r="G27" s="49">
        <v>30</v>
      </c>
      <c r="H27" s="254">
        <v>239694</v>
      </c>
      <c r="I27" s="255"/>
      <c r="J27" s="254">
        <f t="shared" si="0"/>
        <v>239694</v>
      </c>
      <c r="K27" s="243" t="s">
        <v>517</v>
      </c>
      <c r="L27" s="172">
        <v>239694</v>
      </c>
      <c r="M27" s="303" t="s">
        <v>707</v>
      </c>
      <c r="N27" s="172">
        <f t="shared" si="1"/>
        <v>18976</v>
      </c>
      <c r="O27" s="172" t="s">
        <v>565</v>
      </c>
      <c r="Q27" s="48"/>
    </row>
    <row r="28" spans="1:17" ht="45" customHeight="1" x14ac:dyDescent="0.35">
      <c r="A28" s="77" t="s">
        <v>24</v>
      </c>
      <c r="B28" s="78">
        <v>324004834</v>
      </c>
      <c r="C28" s="78" t="s">
        <v>433</v>
      </c>
      <c r="D28" s="180" t="s">
        <v>437</v>
      </c>
      <c r="E28" s="126" t="s">
        <v>438</v>
      </c>
      <c r="F28" s="82" t="s">
        <v>7</v>
      </c>
      <c r="G28" s="49">
        <v>5</v>
      </c>
      <c r="H28" s="254">
        <v>36457</v>
      </c>
      <c r="I28" s="255"/>
      <c r="J28" s="254">
        <f t="shared" si="0"/>
        <v>36457</v>
      </c>
      <c r="K28" s="243">
        <v>45105</v>
      </c>
      <c r="L28" s="172">
        <v>36457</v>
      </c>
      <c r="M28" s="303">
        <v>45440</v>
      </c>
      <c r="N28" s="172">
        <f t="shared" si="1"/>
        <v>2886</v>
      </c>
      <c r="O28" s="172" t="s">
        <v>566</v>
      </c>
      <c r="Q28" s="48"/>
    </row>
    <row r="29" spans="1:17" ht="45" customHeight="1" x14ac:dyDescent="0.35">
      <c r="A29" s="77" t="s">
        <v>24</v>
      </c>
      <c r="B29" s="78">
        <v>324004961</v>
      </c>
      <c r="C29" s="78" t="s">
        <v>434</v>
      </c>
      <c r="D29" s="180" t="s">
        <v>439</v>
      </c>
      <c r="E29" s="126" t="s">
        <v>440</v>
      </c>
      <c r="F29" s="82" t="s">
        <v>30</v>
      </c>
      <c r="G29" s="49">
        <v>4</v>
      </c>
      <c r="H29" s="254">
        <v>29164</v>
      </c>
      <c r="I29" s="255"/>
      <c r="J29" s="254">
        <f t="shared" si="0"/>
        <v>29164</v>
      </c>
      <c r="K29" s="243">
        <v>45105</v>
      </c>
      <c r="L29" s="172">
        <v>29164</v>
      </c>
      <c r="M29" s="303">
        <v>45440</v>
      </c>
      <c r="N29" s="172">
        <f t="shared" si="1"/>
        <v>2309</v>
      </c>
      <c r="O29" s="172" t="s">
        <v>567</v>
      </c>
      <c r="Q29" s="48"/>
    </row>
    <row r="30" spans="1:17" ht="45" customHeight="1" x14ac:dyDescent="0.35">
      <c r="A30" s="77" t="s">
        <v>104</v>
      </c>
      <c r="B30" s="78">
        <v>324006038</v>
      </c>
      <c r="C30" s="78" t="s">
        <v>432</v>
      </c>
      <c r="D30" s="180" t="s">
        <v>515</v>
      </c>
      <c r="E30" s="126" t="s">
        <v>436</v>
      </c>
      <c r="F30" s="82" t="s">
        <v>104</v>
      </c>
      <c r="G30" s="49">
        <f>18+15</f>
        <v>33</v>
      </c>
      <c r="H30" s="254">
        <v>131244</v>
      </c>
      <c r="I30" s="255"/>
      <c r="J30" s="254">
        <f t="shared" si="0"/>
        <v>131244</v>
      </c>
      <c r="K30" s="243" t="s">
        <v>517</v>
      </c>
      <c r="L30" s="172">
        <v>167180</v>
      </c>
      <c r="M30" s="303" t="s">
        <v>706</v>
      </c>
      <c r="N30" s="172">
        <f t="shared" si="1"/>
        <v>13235</v>
      </c>
      <c r="O30" s="172" t="s">
        <v>568</v>
      </c>
      <c r="Q30" s="48"/>
    </row>
    <row r="31" spans="1:17" ht="45" customHeight="1" x14ac:dyDescent="0.35">
      <c r="A31" s="77" t="s">
        <v>24</v>
      </c>
      <c r="B31" s="78">
        <v>324015921</v>
      </c>
      <c r="C31" s="78" t="s">
        <v>435</v>
      </c>
      <c r="D31" s="180" t="s">
        <v>441</v>
      </c>
      <c r="E31" s="50" t="s">
        <v>442</v>
      </c>
      <c r="F31" s="82" t="s">
        <v>44</v>
      </c>
      <c r="G31" s="49">
        <v>5</v>
      </c>
      <c r="H31" s="254">
        <v>36457</v>
      </c>
      <c r="I31" s="255"/>
      <c r="J31" s="254">
        <f t="shared" si="0"/>
        <v>36457</v>
      </c>
      <c r="K31" s="243">
        <v>45105</v>
      </c>
      <c r="L31" s="172">
        <v>36457</v>
      </c>
      <c r="M31" s="303">
        <v>45440</v>
      </c>
      <c r="N31" s="172">
        <f t="shared" si="1"/>
        <v>2886</v>
      </c>
      <c r="O31" s="172" t="s">
        <v>569</v>
      </c>
      <c r="Q31" s="48"/>
    </row>
    <row r="32" spans="1:17" ht="45" customHeight="1" x14ac:dyDescent="0.35">
      <c r="A32" s="77" t="s">
        <v>24</v>
      </c>
      <c r="B32" s="78">
        <v>324033541</v>
      </c>
      <c r="C32" s="79" t="str">
        <f>MID(B32,4,6)</f>
        <v>033541</v>
      </c>
      <c r="D32" s="181" t="s">
        <v>484</v>
      </c>
      <c r="E32" s="83" t="s">
        <v>392</v>
      </c>
      <c r="F32" s="27" t="s">
        <v>24</v>
      </c>
      <c r="G32" s="49">
        <v>30</v>
      </c>
      <c r="H32" s="254">
        <v>226233</v>
      </c>
      <c r="I32" s="255"/>
      <c r="J32" s="254">
        <f t="shared" si="0"/>
        <v>226233</v>
      </c>
      <c r="K32" s="243" t="s">
        <v>517</v>
      </c>
      <c r="L32" s="172">
        <v>226233</v>
      </c>
      <c r="M32" s="303" t="s">
        <v>708</v>
      </c>
      <c r="N32" s="172">
        <f t="shared" si="1"/>
        <v>17910</v>
      </c>
      <c r="O32" s="172" t="s">
        <v>570</v>
      </c>
      <c r="Q32" s="48"/>
    </row>
    <row r="33" spans="2:13" s="86" customFormat="1" ht="50.25" customHeight="1" x14ac:dyDescent="0.25">
      <c r="B33" s="9"/>
      <c r="C33" s="9"/>
      <c r="D33" s="9"/>
      <c r="E33" s="84" t="s">
        <v>88</v>
      </c>
      <c r="F33" s="85"/>
      <c r="G33" s="157">
        <f t="shared" ref="G33" si="3">SUM(G3:G32)</f>
        <v>728</v>
      </c>
      <c r="H33" s="256">
        <f>SUM(H3:H32)</f>
        <v>5131946</v>
      </c>
      <c r="I33" s="256">
        <f t="shared" ref="I33:L33" si="4">SUM(I3:I32)</f>
        <v>201378</v>
      </c>
      <c r="J33" s="256">
        <f t="shared" si="4"/>
        <v>4930568</v>
      </c>
      <c r="K33" s="256"/>
      <c r="L33" s="192">
        <f t="shared" si="4"/>
        <v>4930568</v>
      </c>
      <c r="M33" s="86" t="s">
        <v>394</v>
      </c>
    </row>
    <row r="34" spans="2:13" ht="29.25" customHeight="1" x14ac:dyDescent="0.25">
      <c r="H34" s="48"/>
      <c r="I34" s="48"/>
    </row>
    <row r="35" spans="2:13" ht="15" x14ac:dyDescent="0.25"/>
  </sheetData>
  <pageMargins left="0.43307086614173229" right="0.23622047244094491" top="0.15748031496062992" bottom="0.15748031496062992" header="0.31496062992125984" footer="0.31496062992125984"/>
  <pageSetup paperSize="8" scale="51" firstPageNumber="0" pageOrder="overThenDown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"/>
  <sheetViews>
    <sheetView topLeftCell="F1" zoomScale="75" zoomScaleNormal="75" workbookViewId="0">
      <selection activeCell="N20" sqref="N20"/>
    </sheetView>
  </sheetViews>
  <sheetFormatPr defaultRowHeight="33" customHeight="1" x14ac:dyDescent="0.25"/>
  <cols>
    <col min="1" max="1" width="12.85546875" customWidth="1"/>
    <col min="2" max="2" width="13" style="6" customWidth="1"/>
    <col min="3" max="3" width="10.85546875" customWidth="1"/>
    <col min="4" max="4" width="49.42578125"/>
    <col min="5" max="5" width="26.28515625" bestFit="1" customWidth="1"/>
    <col min="6" max="6" width="15.42578125" customWidth="1"/>
    <col min="7" max="7" width="17" style="5" customWidth="1"/>
    <col min="8" max="8" width="40.140625" customWidth="1"/>
    <col min="9" max="9" width="38" customWidth="1"/>
    <col min="10" max="11" width="17.7109375" bestFit="1" customWidth="1"/>
    <col min="12" max="12" width="22.42578125" bestFit="1" customWidth="1"/>
    <col min="13" max="13" width="35" customWidth="1"/>
    <col min="14" max="14" width="27.140625" style="46" customWidth="1"/>
    <col min="15" max="15" width="21.140625" customWidth="1"/>
    <col min="16" max="16" width="19.7109375" bestFit="1" customWidth="1"/>
    <col min="17" max="17" width="24.28515625" customWidth="1"/>
    <col min="18" max="814" width="11.42578125"/>
  </cols>
  <sheetData>
    <row r="1" spans="1:19" ht="33" customHeight="1" x14ac:dyDescent="0.25">
      <c r="A1" s="6"/>
      <c r="B1" s="201" t="s">
        <v>483</v>
      </c>
      <c r="C1" s="6" t="s">
        <v>483</v>
      </c>
      <c r="D1" s="6"/>
      <c r="E1" s="47"/>
      <c r="F1" s="47"/>
      <c r="G1" s="208"/>
    </row>
    <row r="2" spans="1:19" s="74" customFormat="1" ht="279.75" customHeight="1" x14ac:dyDescent="0.25">
      <c r="A2" s="72" t="s">
        <v>324</v>
      </c>
      <c r="B2" s="70" t="s">
        <v>382</v>
      </c>
      <c r="C2" s="71" t="s">
        <v>334</v>
      </c>
      <c r="D2" s="73" t="s">
        <v>1</v>
      </c>
      <c r="E2" s="72" t="s">
        <v>2</v>
      </c>
      <c r="F2" s="162" t="s">
        <v>3</v>
      </c>
      <c r="G2" s="162" t="s">
        <v>527</v>
      </c>
      <c r="H2" s="170" t="s">
        <v>508</v>
      </c>
      <c r="I2" s="219" t="s">
        <v>514</v>
      </c>
      <c r="J2" s="203" t="s">
        <v>518</v>
      </c>
      <c r="K2" s="220" t="s">
        <v>520</v>
      </c>
      <c r="L2" s="170" t="s">
        <v>598</v>
      </c>
      <c r="M2" s="170" t="s">
        <v>532</v>
      </c>
      <c r="N2" s="170" t="s">
        <v>535</v>
      </c>
      <c r="O2" s="252" t="s">
        <v>513</v>
      </c>
      <c r="P2" s="252" t="s">
        <v>545</v>
      </c>
      <c r="Q2" s="170" t="s">
        <v>531</v>
      </c>
    </row>
    <row r="3" spans="1:19" ht="33" customHeight="1" x14ac:dyDescent="0.35">
      <c r="A3" s="18" t="s">
        <v>104</v>
      </c>
      <c r="B3" s="29">
        <v>324001004</v>
      </c>
      <c r="C3" s="19" t="s">
        <v>341</v>
      </c>
      <c r="D3" s="136" t="s">
        <v>700</v>
      </c>
      <c r="E3" s="13" t="s">
        <v>265</v>
      </c>
      <c r="F3" s="14" t="s">
        <v>160</v>
      </c>
      <c r="G3" s="184">
        <v>10</v>
      </c>
      <c r="H3" s="172">
        <v>102296</v>
      </c>
      <c r="I3" s="243">
        <v>45105</v>
      </c>
      <c r="J3" s="172"/>
      <c r="K3" s="172">
        <v>5691.1871169702799</v>
      </c>
      <c r="L3" s="172">
        <v>107987.19</v>
      </c>
      <c r="M3" s="172">
        <v>21753.360000000001</v>
      </c>
      <c r="N3" s="199">
        <v>129741</v>
      </c>
      <c r="O3" s="303">
        <v>45440</v>
      </c>
      <c r="P3" s="199">
        <f>ROUND(N3*95%/12,0)</f>
        <v>10271</v>
      </c>
      <c r="Q3" s="172" t="s">
        <v>599</v>
      </c>
      <c r="S3" s="163"/>
    </row>
    <row r="4" spans="1:19" ht="33" customHeight="1" x14ac:dyDescent="0.35">
      <c r="A4" s="18" t="s">
        <v>24</v>
      </c>
      <c r="B4" s="29">
        <v>324001033</v>
      </c>
      <c r="C4" s="19" t="str">
        <f>MID(B4,4,6)</f>
        <v>001033</v>
      </c>
      <c r="D4" s="3" t="s">
        <v>260</v>
      </c>
      <c r="E4" s="13" t="s">
        <v>261</v>
      </c>
      <c r="F4" s="14" t="s">
        <v>19</v>
      </c>
      <c r="G4" s="184">
        <v>10</v>
      </c>
      <c r="H4" s="172">
        <v>109357</v>
      </c>
      <c r="I4" s="243">
        <v>45105</v>
      </c>
      <c r="J4" s="172"/>
      <c r="K4" s="172">
        <v>2613.09063826699</v>
      </c>
      <c r="L4" s="172">
        <v>111970.09</v>
      </c>
      <c r="M4" s="172">
        <v>17214.599999999999</v>
      </c>
      <c r="N4" s="199">
        <v>129185</v>
      </c>
      <c r="O4" s="303">
        <v>45440</v>
      </c>
      <c r="P4" s="199">
        <f t="shared" ref="P4:P17" si="0">ROUND(N4*95%/12,0)</f>
        <v>10227</v>
      </c>
      <c r="Q4" s="172" t="s">
        <v>600</v>
      </c>
      <c r="S4" s="163"/>
    </row>
    <row r="5" spans="1:19" ht="33" customHeight="1" x14ac:dyDescent="0.35">
      <c r="A5" s="18" t="s">
        <v>104</v>
      </c>
      <c r="B5" s="29">
        <v>324001048</v>
      </c>
      <c r="C5" s="19" t="s">
        <v>342</v>
      </c>
      <c r="D5" s="8" t="s">
        <v>268</v>
      </c>
      <c r="E5" s="13" t="s">
        <v>275</v>
      </c>
      <c r="F5" s="14" t="s">
        <v>207</v>
      </c>
      <c r="G5" s="184">
        <v>10</v>
      </c>
      <c r="H5" s="172">
        <v>54316</v>
      </c>
      <c r="I5" s="243">
        <v>45105</v>
      </c>
      <c r="J5" s="172"/>
      <c r="K5" s="172">
        <v>2684.8392737364002</v>
      </c>
      <c r="L5" s="172">
        <v>57000.84</v>
      </c>
      <c r="M5" s="172">
        <v>12675.84</v>
      </c>
      <c r="N5" s="199">
        <v>69677</v>
      </c>
      <c r="O5" s="303">
        <v>45440</v>
      </c>
      <c r="P5" s="199">
        <f t="shared" si="0"/>
        <v>5516</v>
      </c>
      <c r="Q5" s="172" t="s">
        <v>601</v>
      </c>
      <c r="S5" s="163"/>
    </row>
    <row r="6" spans="1:19" ht="33" customHeight="1" x14ac:dyDescent="0.35">
      <c r="A6" s="2" t="s">
        <v>104</v>
      </c>
      <c r="B6" s="26">
        <v>324001073</v>
      </c>
      <c r="C6" s="30" t="s">
        <v>343</v>
      </c>
      <c r="D6" s="8" t="s">
        <v>268</v>
      </c>
      <c r="E6" s="3" t="s">
        <v>269</v>
      </c>
      <c r="F6" s="10" t="s">
        <v>207</v>
      </c>
      <c r="G6" s="184">
        <v>10</v>
      </c>
      <c r="H6" s="172">
        <v>89958</v>
      </c>
      <c r="I6" s="243">
        <v>45105</v>
      </c>
      <c r="J6" s="172"/>
      <c r="K6" s="172">
        <v>432.35887767998798</v>
      </c>
      <c r="L6" s="172">
        <v>90390.36</v>
      </c>
      <c r="M6" s="172">
        <v>12675.84</v>
      </c>
      <c r="N6" s="199">
        <v>103066</v>
      </c>
      <c r="O6" s="303">
        <v>45440</v>
      </c>
      <c r="P6" s="199">
        <f t="shared" si="0"/>
        <v>8159</v>
      </c>
      <c r="Q6" s="172" t="s">
        <v>602</v>
      </c>
      <c r="S6" s="163"/>
    </row>
    <row r="7" spans="1:19" ht="33" customHeight="1" x14ac:dyDescent="0.35">
      <c r="A7" s="18" t="s">
        <v>24</v>
      </c>
      <c r="B7" s="29">
        <v>324001107</v>
      </c>
      <c r="C7" s="19" t="str">
        <f>MID(B7,4,6)</f>
        <v>001107</v>
      </c>
      <c r="D7" s="81" t="s">
        <v>170</v>
      </c>
      <c r="E7" s="13" t="s">
        <v>259</v>
      </c>
      <c r="F7" s="14" t="s">
        <v>82</v>
      </c>
      <c r="G7" s="80">
        <v>10</v>
      </c>
      <c r="H7" s="172">
        <v>125864</v>
      </c>
      <c r="I7" s="243" t="s">
        <v>517</v>
      </c>
      <c r="J7" s="172">
        <v>5085.6499999999996</v>
      </c>
      <c r="K7" s="172"/>
      <c r="L7" s="172">
        <v>120778.35</v>
      </c>
      <c r="M7" s="172">
        <v>19483.98</v>
      </c>
      <c r="N7" s="199">
        <v>140262</v>
      </c>
      <c r="O7" s="303" t="s">
        <v>706</v>
      </c>
      <c r="P7" s="199">
        <f t="shared" si="0"/>
        <v>11104</v>
      </c>
      <c r="Q7" s="172" t="s">
        <v>544</v>
      </c>
      <c r="S7" s="163"/>
    </row>
    <row r="8" spans="1:19" ht="33" customHeight="1" x14ac:dyDescent="0.35">
      <c r="A8" s="18" t="s">
        <v>104</v>
      </c>
      <c r="B8" s="29">
        <v>324001124</v>
      </c>
      <c r="C8" s="19" t="s">
        <v>344</v>
      </c>
      <c r="D8" s="182" t="s">
        <v>390</v>
      </c>
      <c r="E8" s="13" t="s">
        <v>266</v>
      </c>
      <c r="F8" s="14" t="s">
        <v>267</v>
      </c>
      <c r="G8" s="80">
        <v>10</v>
      </c>
      <c r="H8" s="172">
        <v>102222</v>
      </c>
      <c r="I8" s="243">
        <v>45105</v>
      </c>
      <c r="J8" s="172"/>
      <c r="K8" s="172">
        <v>3048.5968538597399</v>
      </c>
      <c r="L8" s="172">
        <v>105270.6</v>
      </c>
      <c r="M8" s="172">
        <v>21753.360000000001</v>
      </c>
      <c r="N8" s="199">
        <v>127024</v>
      </c>
      <c r="O8" s="303">
        <v>45440</v>
      </c>
      <c r="P8" s="199">
        <f t="shared" si="0"/>
        <v>10056</v>
      </c>
      <c r="Q8" s="172" t="s">
        <v>603</v>
      </c>
      <c r="S8" s="163"/>
    </row>
    <row r="9" spans="1:19" ht="33" customHeight="1" x14ac:dyDescent="0.35">
      <c r="A9" s="18" t="s">
        <v>24</v>
      </c>
      <c r="B9" s="29">
        <v>324001133</v>
      </c>
      <c r="C9" s="19" t="str">
        <f>MID(B9,4,6)</f>
        <v>001133</v>
      </c>
      <c r="D9" s="81" t="s">
        <v>65</v>
      </c>
      <c r="E9" s="13" t="s">
        <v>257</v>
      </c>
      <c r="F9" s="14" t="s">
        <v>258</v>
      </c>
      <c r="G9" s="80">
        <v>10</v>
      </c>
      <c r="H9" s="172">
        <v>79421</v>
      </c>
      <c r="I9" s="243" t="s">
        <v>517</v>
      </c>
      <c r="J9" s="172">
        <v>790.54999999999598</v>
      </c>
      <c r="K9" s="172"/>
      <c r="L9" s="172">
        <v>78630.45</v>
      </c>
      <c r="M9" s="172">
        <v>14945.22</v>
      </c>
      <c r="N9" s="199">
        <f>93576-1</f>
        <v>93575</v>
      </c>
      <c r="O9" s="303" t="s">
        <v>707</v>
      </c>
      <c r="P9" s="199">
        <f t="shared" si="0"/>
        <v>7408</v>
      </c>
      <c r="Q9" s="172" t="s">
        <v>604</v>
      </c>
      <c r="S9" s="163"/>
    </row>
    <row r="10" spans="1:19" ht="33" customHeight="1" x14ac:dyDescent="0.35">
      <c r="A10" s="18" t="s">
        <v>24</v>
      </c>
      <c r="B10" s="29">
        <v>324001134</v>
      </c>
      <c r="C10" s="19" t="str">
        <f>MID(B10,4,6)</f>
        <v>001134</v>
      </c>
      <c r="D10" s="183" t="s">
        <v>262</v>
      </c>
      <c r="E10" s="13" t="s">
        <v>263</v>
      </c>
      <c r="F10" s="15" t="s">
        <v>264</v>
      </c>
      <c r="G10" s="80">
        <v>10</v>
      </c>
      <c r="H10" s="172">
        <v>122155</v>
      </c>
      <c r="I10" s="243">
        <v>45105</v>
      </c>
      <c r="J10" s="172"/>
      <c r="K10" s="172">
        <v>3802.4109563268398</v>
      </c>
      <c r="L10" s="172">
        <v>125957.41</v>
      </c>
      <c r="M10" s="172">
        <v>26292.11</v>
      </c>
      <c r="N10" s="199">
        <f>152250-1</f>
        <v>152249</v>
      </c>
      <c r="O10" s="303">
        <v>45440</v>
      </c>
      <c r="P10" s="199">
        <f t="shared" si="0"/>
        <v>12053</v>
      </c>
      <c r="Q10" s="172" t="s">
        <v>605</v>
      </c>
      <c r="S10" s="163"/>
    </row>
    <row r="11" spans="1:19" s="9" customFormat="1" ht="33" customHeight="1" x14ac:dyDescent="0.35">
      <c r="A11" s="127" t="s">
        <v>104</v>
      </c>
      <c r="B11" s="128">
        <v>324001148</v>
      </c>
      <c r="C11" s="129" t="s">
        <v>345</v>
      </c>
      <c r="D11" s="136" t="s">
        <v>700</v>
      </c>
      <c r="E11" s="130" t="s">
        <v>273</v>
      </c>
      <c r="F11" s="131" t="s">
        <v>160</v>
      </c>
      <c r="G11" s="80">
        <v>10</v>
      </c>
      <c r="H11" s="172">
        <v>100794</v>
      </c>
      <c r="I11" s="243">
        <v>45105</v>
      </c>
      <c r="J11" s="172"/>
      <c r="K11" s="172">
        <v>7239.8374041914503</v>
      </c>
      <c r="L11" s="172">
        <v>108033.84</v>
      </c>
      <c r="M11" s="172">
        <v>24022.73</v>
      </c>
      <c r="N11" s="199">
        <v>132057</v>
      </c>
      <c r="O11" s="303">
        <v>45440</v>
      </c>
      <c r="P11" s="199">
        <f t="shared" si="0"/>
        <v>10455</v>
      </c>
      <c r="Q11" s="172" t="s">
        <v>606</v>
      </c>
      <c r="S11" s="163"/>
    </row>
    <row r="12" spans="1:19" ht="33" customHeight="1" x14ac:dyDescent="0.35">
      <c r="A12" s="18" t="s">
        <v>104</v>
      </c>
      <c r="B12" s="29">
        <v>324001164</v>
      </c>
      <c r="C12" s="19" t="s">
        <v>346</v>
      </c>
      <c r="D12" s="7" t="s">
        <v>271</v>
      </c>
      <c r="E12" s="13" t="s">
        <v>272</v>
      </c>
      <c r="F12" s="14" t="s">
        <v>113</v>
      </c>
      <c r="G12" s="80">
        <v>10</v>
      </c>
      <c r="H12" s="172">
        <v>106873</v>
      </c>
      <c r="I12" s="243">
        <v>45105</v>
      </c>
      <c r="J12" s="172">
        <v>7858.00000000001</v>
      </c>
      <c r="K12" s="172"/>
      <c r="L12" s="172">
        <v>99015</v>
      </c>
      <c r="M12" s="172">
        <v>26292.11</v>
      </c>
      <c r="N12" s="199">
        <v>125307</v>
      </c>
      <c r="O12" s="303">
        <v>45440</v>
      </c>
      <c r="P12" s="199">
        <f t="shared" si="0"/>
        <v>9920</v>
      </c>
      <c r="Q12" s="172" t="s">
        <v>607</v>
      </c>
      <c r="S12" s="163"/>
    </row>
    <row r="13" spans="1:19" s="9" customFormat="1" ht="33" customHeight="1" x14ac:dyDescent="0.35">
      <c r="A13" s="127" t="s">
        <v>104</v>
      </c>
      <c r="B13" s="128">
        <v>324001184</v>
      </c>
      <c r="C13" s="129" t="s">
        <v>347</v>
      </c>
      <c r="D13" s="136" t="s">
        <v>701</v>
      </c>
      <c r="E13" s="137" t="s">
        <v>276</v>
      </c>
      <c r="F13" s="131" t="s">
        <v>160</v>
      </c>
      <c r="G13" s="80">
        <v>9</v>
      </c>
      <c r="H13" s="172">
        <v>101515</v>
      </c>
      <c r="I13" s="243">
        <v>45105</v>
      </c>
      <c r="J13" s="172">
        <v>878.30000000000302</v>
      </c>
      <c r="K13" s="172"/>
      <c r="L13" s="172">
        <v>100636.7</v>
      </c>
      <c r="M13" s="172">
        <v>23435.96</v>
      </c>
      <c r="N13" s="199">
        <v>124073</v>
      </c>
      <c r="O13" s="303">
        <v>45440</v>
      </c>
      <c r="P13" s="199">
        <f t="shared" si="0"/>
        <v>9822</v>
      </c>
      <c r="Q13" s="172" t="s">
        <v>608</v>
      </c>
      <c r="S13" s="163"/>
    </row>
    <row r="14" spans="1:19" ht="33" customHeight="1" x14ac:dyDescent="0.35">
      <c r="A14" s="18" t="s">
        <v>104</v>
      </c>
      <c r="B14" s="29">
        <v>324001196</v>
      </c>
      <c r="C14" s="19" t="s">
        <v>348</v>
      </c>
      <c r="D14" s="7" t="s">
        <v>131</v>
      </c>
      <c r="E14" s="13" t="s">
        <v>270</v>
      </c>
      <c r="F14" s="14" t="s">
        <v>133</v>
      </c>
      <c r="G14" s="80">
        <v>10</v>
      </c>
      <c r="H14" s="172">
        <v>111281</v>
      </c>
      <c r="I14" s="243">
        <v>45105</v>
      </c>
      <c r="J14" s="172"/>
      <c r="K14" s="172">
        <v>573.02887896834</v>
      </c>
      <c r="L14" s="172">
        <v>111854.03</v>
      </c>
      <c r="M14" s="172">
        <v>8137.09</v>
      </c>
      <c r="N14" s="199">
        <v>119991</v>
      </c>
      <c r="O14" s="303">
        <v>45440</v>
      </c>
      <c r="P14" s="199">
        <f t="shared" si="0"/>
        <v>9499</v>
      </c>
      <c r="Q14" s="172" t="s">
        <v>609</v>
      </c>
      <c r="S14" s="163"/>
    </row>
    <row r="15" spans="1:19" ht="33" customHeight="1" x14ac:dyDescent="0.35">
      <c r="A15" s="18" t="s">
        <v>104</v>
      </c>
      <c r="B15" s="29">
        <v>324001197</v>
      </c>
      <c r="C15" s="19" t="s">
        <v>349</v>
      </c>
      <c r="D15" s="12" t="s">
        <v>268</v>
      </c>
      <c r="E15" s="12" t="s">
        <v>274</v>
      </c>
      <c r="F15" s="16" t="s">
        <v>207</v>
      </c>
      <c r="G15" s="80">
        <v>10</v>
      </c>
      <c r="H15" s="172">
        <v>70511</v>
      </c>
      <c r="I15" s="243">
        <v>45105</v>
      </c>
      <c r="J15" s="172">
        <v>5197.75</v>
      </c>
      <c r="K15" s="172"/>
      <c r="L15" s="172">
        <v>65313.25</v>
      </c>
      <c r="M15" s="172">
        <v>10406.469999999999</v>
      </c>
      <c r="N15" s="199">
        <f>75719+1</f>
        <v>75720</v>
      </c>
      <c r="O15" s="303">
        <v>45440</v>
      </c>
      <c r="P15" s="199">
        <f t="shared" si="0"/>
        <v>5995</v>
      </c>
      <c r="Q15" s="172" t="s">
        <v>610</v>
      </c>
      <c r="S15" s="163"/>
    </row>
    <row r="16" spans="1:19" s="46" customFormat="1" ht="33" customHeight="1" x14ac:dyDescent="0.35">
      <c r="A16" s="207" t="s">
        <v>24</v>
      </c>
      <c r="B16" s="213"/>
      <c r="C16" s="214" t="s">
        <v>501</v>
      </c>
      <c r="D16" s="210" t="s">
        <v>505</v>
      </c>
      <c r="E16" s="210" t="s">
        <v>503</v>
      </c>
      <c r="F16" s="211" t="s">
        <v>77</v>
      </c>
      <c r="G16" s="209">
        <v>10</v>
      </c>
      <c r="H16" s="172">
        <v>105039</v>
      </c>
      <c r="I16" s="243">
        <v>45105</v>
      </c>
      <c r="J16" s="172">
        <v>5378.1</v>
      </c>
      <c r="K16" s="172"/>
      <c r="L16" s="172">
        <v>99660.9</v>
      </c>
      <c r="M16" s="172">
        <v>24022.73</v>
      </c>
      <c r="N16" s="199">
        <f>123683+1</f>
        <v>123684</v>
      </c>
      <c r="O16" s="303">
        <v>45440</v>
      </c>
      <c r="P16" s="199">
        <f t="shared" si="0"/>
        <v>9792</v>
      </c>
      <c r="Q16" s="172" t="s">
        <v>611</v>
      </c>
      <c r="S16" s="163"/>
    </row>
    <row r="17" spans="1:19" s="46" customFormat="1" ht="33" customHeight="1" x14ac:dyDescent="0.35">
      <c r="A17" s="207" t="s">
        <v>24</v>
      </c>
      <c r="B17" s="213"/>
      <c r="C17" s="214" t="s">
        <v>502</v>
      </c>
      <c r="D17" s="210" t="s">
        <v>505</v>
      </c>
      <c r="E17" s="210" t="s">
        <v>504</v>
      </c>
      <c r="F17" s="211" t="s">
        <v>36</v>
      </c>
      <c r="G17" s="209">
        <v>10</v>
      </c>
      <c r="H17" s="172">
        <v>105039</v>
      </c>
      <c r="I17" s="243">
        <v>45105</v>
      </c>
      <c r="J17" s="172">
        <v>897</v>
      </c>
      <c r="K17" s="172"/>
      <c r="L17" s="172">
        <v>104142</v>
      </c>
      <c r="M17" s="172">
        <v>24022.73</v>
      </c>
      <c r="N17" s="199">
        <v>128164</v>
      </c>
      <c r="O17" s="303">
        <v>45440</v>
      </c>
      <c r="P17" s="199">
        <f t="shared" si="0"/>
        <v>10146</v>
      </c>
      <c r="Q17" s="172" t="s">
        <v>612</v>
      </c>
      <c r="S17" s="163"/>
    </row>
    <row r="18" spans="1:19" s="33" customFormat="1" ht="33" customHeight="1" x14ac:dyDescent="0.35">
      <c r="A18" s="46"/>
      <c r="B18" s="47"/>
      <c r="C18" s="46"/>
      <c r="D18" s="46"/>
      <c r="E18" s="46"/>
      <c r="F18" s="233" t="s">
        <v>88</v>
      </c>
      <c r="G18" s="212">
        <f>SUM(G3:G17)</f>
        <v>149</v>
      </c>
      <c r="H18" s="199">
        <f>SUM(H3:H17)</f>
        <v>1486641</v>
      </c>
      <c r="J18" s="172">
        <f t="shared" ref="J18:N18" si="1">SUM(J3:J17)</f>
        <v>26085.35</v>
      </c>
      <c r="K18" s="172">
        <f t="shared" si="1"/>
        <v>26085.35</v>
      </c>
      <c r="L18" s="172">
        <f t="shared" si="1"/>
        <v>1486641.01</v>
      </c>
      <c r="M18" s="172">
        <f t="shared" si="1"/>
        <v>287134.13</v>
      </c>
      <c r="N18" s="172">
        <f t="shared" si="1"/>
        <v>1773775</v>
      </c>
      <c r="P18" s="199">
        <f>SUM(P3:P17)</f>
        <v>140423</v>
      </c>
    </row>
    <row r="19" spans="1:19" ht="15" x14ac:dyDescent="0.25">
      <c r="H19" s="48"/>
      <c r="I19" s="48"/>
      <c r="L19" s="163"/>
      <c r="N19" s="163"/>
    </row>
    <row r="20" spans="1:19" ht="33" customHeight="1" x14ac:dyDescent="0.25">
      <c r="E20" s="163"/>
      <c r="H20" s="48"/>
      <c r="I20" s="9"/>
      <c r="P20" s="163"/>
    </row>
    <row r="21" spans="1:19" ht="33" customHeight="1" x14ac:dyDescent="0.25">
      <c r="E21" s="215"/>
      <c r="H21" s="163"/>
      <c r="N21" s="163"/>
      <c r="P21" s="163"/>
    </row>
  </sheetData>
  <printOptions horizontalCentered="1"/>
  <pageMargins left="1.0236220472440944" right="0.23622047244094491" top="0.74803149606299213" bottom="0.74803149606299213" header="0.31496062992125984" footer="0.31496062992125984"/>
  <pageSetup paperSize="8" scale="40" firstPageNumber="0" pageOrder="overThenDown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topLeftCell="F1" zoomScale="84" zoomScaleNormal="84" workbookViewId="0">
      <selection activeCell="L12" sqref="L12"/>
    </sheetView>
  </sheetViews>
  <sheetFormatPr defaultColWidth="9.140625" defaultRowHeight="45.75" customHeight="1" x14ac:dyDescent="0.25"/>
  <cols>
    <col min="1" max="1" width="9.140625" style="6" customWidth="1"/>
    <col min="2" max="2" width="15" style="6" bestFit="1" customWidth="1"/>
    <col min="3" max="3" width="10.42578125" style="186" customWidth="1"/>
    <col min="4" max="4" width="43.28515625" style="6" customWidth="1"/>
    <col min="5" max="5" width="27.28515625" style="6" customWidth="1"/>
    <col min="6" max="6" width="15.85546875" style="6" customWidth="1"/>
    <col min="7" max="7" width="10" style="47" customWidth="1"/>
    <col min="8" max="8" width="18.42578125" style="6" customWidth="1"/>
    <col min="9" max="9" width="22.7109375" style="6" customWidth="1"/>
    <col min="10" max="10" width="21" style="6" bestFit="1" customWidth="1"/>
    <col min="11" max="11" width="27.28515625" style="6" customWidth="1"/>
    <col min="12" max="12" width="25.42578125" style="6" customWidth="1"/>
    <col min="13" max="13" width="23.5703125" style="6" customWidth="1"/>
    <col min="14" max="14" width="21.42578125" style="6" customWidth="1"/>
    <col min="15" max="16" width="11.42578125" style="6"/>
    <col min="17" max="17" width="11.7109375" style="6" bestFit="1" customWidth="1"/>
    <col min="18" max="813" width="11.42578125" style="6"/>
    <col min="814" max="16384" width="9.140625" style="6"/>
  </cols>
  <sheetData>
    <row r="1" spans="1:17" ht="45.75" customHeight="1" x14ac:dyDescent="0.25">
      <c r="A1" s="9"/>
      <c r="B1" s="9"/>
      <c r="C1" s="223"/>
      <c r="D1" s="9"/>
      <c r="E1" s="9"/>
      <c r="F1" s="9"/>
      <c r="G1" s="9"/>
      <c r="H1" s="9"/>
    </row>
    <row r="2" spans="1:17" ht="45.75" customHeight="1" x14ac:dyDescent="0.25">
      <c r="A2" s="9"/>
      <c r="B2" s="9"/>
      <c r="C2" s="200" t="s">
        <v>277</v>
      </c>
      <c r="D2" s="9"/>
      <c r="E2" s="9"/>
      <c r="F2" s="9"/>
      <c r="G2" s="9"/>
      <c r="H2" s="9"/>
    </row>
    <row r="3" spans="1:17" s="74" customFormat="1" ht="90" x14ac:dyDescent="0.25">
      <c r="A3" s="68" t="s">
        <v>324</v>
      </c>
      <c r="B3" s="70" t="s">
        <v>382</v>
      </c>
      <c r="C3" s="185" t="s">
        <v>334</v>
      </c>
      <c r="D3" s="73" t="s">
        <v>1</v>
      </c>
      <c r="E3" s="69" t="s">
        <v>2</v>
      </c>
      <c r="F3" s="72" t="s">
        <v>3</v>
      </c>
      <c r="G3" s="70" t="s">
        <v>703</v>
      </c>
      <c r="H3" s="251" t="s">
        <v>508</v>
      </c>
      <c r="I3" s="251" t="s">
        <v>514</v>
      </c>
      <c r="J3" s="202" t="s">
        <v>529</v>
      </c>
      <c r="K3" s="170" t="s">
        <v>535</v>
      </c>
      <c r="L3" s="252" t="s">
        <v>513</v>
      </c>
      <c r="M3" s="252" t="s">
        <v>545</v>
      </c>
      <c r="N3" s="170" t="s">
        <v>531</v>
      </c>
    </row>
    <row r="4" spans="1:17" ht="45.75" customHeight="1" x14ac:dyDescent="0.35">
      <c r="A4" s="224" t="s">
        <v>24</v>
      </c>
      <c r="B4" s="225">
        <v>324001058</v>
      </c>
      <c r="C4" s="299" t="str">
        <f>MID(B4,4,6)</f>
        <v>001058</v>
      </c>
      <c r="D4" s="226" t="s">
        <v>173</v>
      </c>
      <c r="E4" s="226" t="s">
        <v>280</v>
      </c>
      <c r="F4" s="227" t="s">
        <v>258</v>
      </c>
      <c r="G4" s="217">
        <v>21</v>
      </c>
      <c r="H4" s="249">
        <v>561764</v>
      </c>
      <c r="I4" s="243">
        <v>45104</v>
      </c>
      <c r="J4" s="199">
        <v>27922.5</v>
      </c>
      <c r="K4" s="199">
        <v>589687</v>
      </c>
      <c r="L4" s="304">
        <v>45439</v>
      </c>
      <c r="M4" s="172">
        <f t="shared" ref="M4:M12" si="0">ROUND(K4*95%/12,0)</f>
        <v>46684</v>
      </c>
      <c r="N4" s="199" t="s">
        <v>571</v>
      </c>
      <c r="Q4" s="259"/>
    </row>
    <row r="5" spans="1:17" ht="45.75" customHeight="1" x14ac:dyDescent="0.35">
      <c r="A5" s="224" t="s">
        <v>24</v>
      </c>
      <c r="B5" s="225">
        <v>324001065</v>
      </c>
      <c r="C5" s="299" t="str">
        <f>MID(B5,4,6)</f>
        <v>001065</v>
      </c>
      <c r="D5" s="226" t="s">
        <v>282</v>
      </c>
      <c r="E5" s="226" t="s">
        <v>283</v>
      </c>
      <c r="F5" s="227" t="s">
        <v>154</v>
      </c>
      <c r="G5" s="217">
        <v>15</v>
      </c>
      <c r="H5" s="249">
        <v>661120</v>
      </c>
      <c r="I5" s="243">
        <v>45104</v>
      </c>
      <c r="J5" s="199"/>
      <c r="K5" s="199">
        <v>661120</v>
      </c>
      <c r="L5" s="304">
        <v>45439</v>
      </c>
      <c r="M5" s="172">
        <f t="shared" si="0"/>
        <v>52339</v>
      </c>
      <c r="N5" s="199" t="s">
        <v>572</v>
      </c>
      <c r="P5" s="47"/>
      <c r="Q5" s="259"/>
    </row>
    <row r="6" spans="1:17" ht="45.75" customHeight="1" x14ac:dyDescent="0.35">
      <c r="A6" s="224" t="s">
        <v>104</v>
      </c>
      <c r="B6" s="225">
        <v>324001071</v>
      </c>
      <c r="C6" s="300" t="s">
        <v>374</v>
      </c>
      <c r="D6" s="227" t="s">
        <v>284</v>
      </c>
      <c r="E6" s="227" t="s">
        <v>285</v>
      </c>
      <c r="F6" s="227" t="s">
        <v>286</v>
      </c>
      <c r="G6" s="217">
        <v>30</v>
      </c>
      <c r="H6" s="249">
        <v>716458</v>
      </c>
      <c r="I6" s="243">
        <v>45104</v>
      </c>
      <c r="J6" s="199">
        <v>36135</v>
      </c>
      <c r="K6" s="199">
        <v>752593</v>
      </c>
      <c r="L6" s="304">
        <v>45439</v>
      </c>
      <c r="M6" s="172">
        <f t="shared" si="0"/>
        <v>59580</v>
      </c>
      <c r="N6" s="199" t="s">
        <v>573</v>
      </c>
      <c r="P6" s="47"/>
      <c r="Q6" s="259"/>
    </row>
    <row r="7" spans="1:17" ht="45.75" customHeight="1" x14ac:dyDescent="0.35">
      <c r="A7" s="224" t="s">
        <v>104</v>
      </c>
      <c r="B7" s="225">
        <v>324001072</v>
      </c>
      <c r="C7" s="300" t="s">
        <v>375</v>
      </c>
      <c r="D7" s="227" t="s">
        <v>290</v>
      </c>
      <c r="E7" s="227" t="s">
        <v>292</v>
      </c>
      <c r="F7" s="227" t="s">
        <v>97</v>
      </c>
      <c r="G7" s="217">
        <v>18</v>
      </c>
      <c r="H7" s="249">
        <v>365964</v>
      </c>
      <c r="I7" s="243">
        <v>45104</v>
      </c>
      <c r="J7" s="199"/>
      <c r="K7" s="199">
        <v>365964</v>
      </c>
      <c r="L7" s="304">
        <v>45439</v>
      </c>
      <c r="M7" s="172">
        <f t="shared" si="0"/>
        <v>28972</v>
      </c>
      <c r="N7" s="199" t="s">
        <v>574</v>
      </c>
      <c r="P7" s="47"/>
      <c r="Q7" s="259"/>
    </row>
    <row r="8" spans="1:17" ht="45.75" customHeight="1" x14ac:dyDescent="0.35">
      <c r="A8" s="224" t="s">
        <v>24</v>
      </c>
      <c r="B8" s="225">
        <v>324001083</v>
      </c>
      <c r="C8" s="299" t="str">
        <f>MID(B8,4,6)</f>
        <v>001083</v>
      </c>
      <c r="D8" s="226" t="s">
        <v>281</v>
      </c>
      <c r="E8" s="226" t="s">
        <v>15</v>
      </c>
      <c r="F8" s="227" t="s">
        <v>175</v>
      </c>
      <c r="G8" s="217">
        <v>23</v>
      </c>
      <c r="H8" s="249">
        <v>631975</v>
      </c>
      <c r="I8" s="243">
        <v>45104</v>
      </c>
      <c r="J8" s="199">
        <v>27922.5</v>
      </c>
      <c r="K8" s="199">
        <v>659898</v>
      </c>
      <c r="L8" s="304">
        <v>45439</v>
      </c>
      <c r="M8" s="172">
        <f t="shared" si="0"/>
        <v>52242</v>
      </c>
      <c r="N8" s="199" t="s">
        <v>575</v>
      </c>
      <c r="P8" s="47"/>
      <c r="Q8" s="259"/>
    </row>
    <row r="9" spans="1:17" ht="45.75" customHeight="1" x14ac:dyDescent="0.35">
      <c r="A9" s="224" t="s">
        <v>24</v>
      </c>
      <c r="B9" s="225">
        <v>324001155</v>
      </c>
      <c r="C9" s="299" t="str">
        <f>MID(B9,4,6)</f>
        <v>001155</v>
      </c>
      <c r="D9" s="226" t="s">
        <v>278</v>
      </c>
      <c r="E9" s="226" t="s">
        <v>279</v>
      </c>
      <c r="F9" s="227" t="s">
        <v>264</v>
      </c>
      <c r="G9" s="217">
        <v>14</v>
      </c>
      <c r="H9" s="249">
        <v>316038</v>
      </c>
      <c r="I9" s="243">
        <v>45104</v>
      </c>
      <c r="J9" s="199">
        <v>16425</v>
      </c>
      <c r="K9" s="199">
        <v>332463</v>
      </c>
      <c r="L9" s="304">
        <v>45439</v>
      </c>
      <c r="M9" s="172">
        <f t="shared" si="0"/>
        <v>26320</v>
      </c>
      <c r="N9" s="199" t="s">
        <v>576</v>
      </c>
      <c r="P9" s="47"/>
      <c r="Q9" s="259"/>
    </row>
    <row r="10" spans="1:17" ht="45.75" customHeight="1" x14ac:dyDescent="0.35">
      <c r="A10" s="224" t="s">
        <v>24</v>
      </c>
      <c r="B10" s="225">
        <v>324001163</v>
      </c>
      <c r="C10" s="299" t="str">
        <f>MID(B10,4,6)</f>
        <v>001163</v>
      </c>
      <c r="D10" s="226" t="s">
        <v>282</v>
      </c>
      <c r="E10" s="228" t="s">
        <v>327</v>
      </c>
      <c r="F10" s="189" t="s">
        <v>328</v>
      </c>
      <c r="G10" s="217">
        <v>14</v>
      </c>
      <c r="H10" s="249">
        <v>614764</v>
      </c>
      <c r="I10" s="243">
        <v>45104</v>
      </c>
      <c r="J10" s="199"/>
      <c r="K10" s="199">
        <v>614764</v>
      </c>
      <c r="L10" s="304">
        <v>45439</v>
      </c>
      <c r="M10" s="172">
        <f t="shared" si="0"/>
        <v>48669</v>
      </c>
      <c r="N10" s="199" t="s">
        <v>577</v>
      </c>
      <c r="P10" s="47"/>
      <c r="Q10" s="259"/>
    </row>
    <row r="11" spans="1:17" ht="45.75" customHeight="1" x14ac:dyDescent="0.35">
      <c r="A11" s="224" t="s">
        <v>104</v>
      </c>
      <c r="B11" s="225">
        <v>324001194</v>
      </c>
      <c r="C11" s="300" t="s">
        <v>376</v>
      </c>
      <c r="D11" s="227" t="s">
        <v>287</v>
      </c>
      <c r="E11" s="227" t="s">
        <v>288</v>
      </c>
      <c r="F11" s="227" t="s">
        <v>289</v>
      </c>
      <c r="G11" s="217">
        <v>15</v>
      </c>
      <c r="H11" s="249">
        <v>661748</v>
      </c>
      <c r="I11" s="243">
        <v>45104</v>
      </c>
      <c r="J11" s="199"/>
      <c r="K11" s="199">
        <v>661748</v>
      </c>
      <c r="L11" s="304">
        <v>45439</v>
      </c>
      <c r="M11" s="172">
        <f t="shared" si="0"/>
        <v>52388</v>
      </c>
      <c r="N11" s="199" t="s">
        <v>578</v>
      </c>
      <c r="P11" s="47"/>
      <c r="Q11" s="259"/>
    </row>
    <row r="12" spans="1:17" ht="45.75" customHeight="1" x14ac:dyDescent="0.35">
      <c r="A12" s="224" t="s">
        <v>104</v>
      </c>
      <c r="B12" s="225">
        <v>324001195</v>
      </c>
      <c r="C12" s="300" t="s">
        <v>377</v>
      </c>
      <c r="D12" s="227" t="s">
        <v>290</v>
      </c>
      <c r="E12" s="227" t="s">
        <v>291</v>
      </c>
      <c r="F12" s="227" t="s">
        <v>160</v>
      </c>
      <c r="G12" s="217">
        <v>24</v>
      </c>
      <c r="H12" s="249">
        <v>596849</v>
      </c>
      <c r="I12" s="243">
        <v>45104</v>
      </c>
      <c r="J12" s="199">
        <v>39420</v>
      </c>
      <c r="K12" s="199">
        <v>636269</v>
      </c>
      <c r="L12" s="304">
        <v>45439</v>
      </c>
      <c r="M12" s="172">
        <f t="shared" si="0"/>
        <v>50371</v>
      </c>
      <c r="N12" s="199" t="s">
        <v>579</v>
      </c>
      <c r="P12" s="47"/>
      <c r="Q12" s="259"/>
    </row>
    <row r="13" spans="1:17" s="44" customFormat="1" ht="45.75" customHeight="1" x14ac:dyDescent="0.4">
      <c r="B13" s="9"/>
      <c r="C13" s="223"/>
      <c r="D13" s="9"/>
      <c r="E13" s="9"/>
      <c r="F13" s="231" t="s">
        <v>88</v>
      </c>
      <c r="G13" s="232">
        <f>SUM(G4:G12)</f>
        <v>174</v>
      </c>
      <c r="H13" s="253">
        <f>SUM(H4:H12)</f>
        <v>5126680</v>
      </c>
      <c r="I13" s="195"/>
      <c r="J13" s="195">
        <f t="shared" ref="J13:M13" si="1">SUM(J4:J12)</f>
        <v>147825</v>
      </c>
      <c r="K13" s="195">
        <f t="shared" si="1"/>
        <v>5274506</v>
      </c>
      <c r="L13" s="195"/>
      <c r="M13" s="195">
        <f t="shared" si="1"/>
        <v>417565</v>
      </c>
      <c r="N13" s="47"/>
      <c r="O13" s="47"/>
    </row>
    <row r="14" spans="1:17" ht="45.75" customHeight="1" x14ac:dyDescent="0.25">
      <c r="A14" s="9"/>
      <c r="B14" s="9"/>
      <c r="C14" s="223"/>
      <c r="D14" s="9"/>
      <c r="E14" s="9"/>
      <c r="F14" s="9"/>
      <c r="G14" s="9"/>
      <c r="H14" s="48"/>
      <c r="I14" s="9"/>
      <c r="K14" s="259"/>
    </row>
    <row r="15" spans="1:17" ht="45.75" customHeight="1" x14ac:dyDescent="0.25">
      <c r="A15" s="9"/>
      <c r="B15" s="9"/>
      <c r="C15" s="223"/>
      <c r="D15" s="9"/>
      <c r="E15" s="9"/>
      <c r="F15" s="9"/>
      <c r="G15" s="9"/>
      <c r="H15" s="9"/>
    </row>
    <row r="16" spans="1:17" ht="45.75" customHeight="1" x14ac:dyDescent="0.25">
      <c r="A16" s="9"/>
      <c r="B16" s="9"/>
      <c r="C16" s="223"/>
      <c r="D16" s="9"/>
      <c r="E16" s="9"/>
      <c r="F16" s="9"/>
      <c r="G16" s="9"/>
      <c r="H16" s="9"/>
    </row>
    <row r="17" spans="1:8" ht="45.75" customHeight="1" x14ac:dyDescent="0.25">
      <c r="A17" s="9"/>
      <c r="B17" s="9"/>
      <c r="C17" s="223"/>
      <c r="D17" s="9"/>
      <c r="E17" s="9"/>
      <c r="F17" s="9"/>
      <c r="G17" s="9"/>
      <c r="H17" s="9"/>
    </row>
    <row r="18" spans="1:8" ht="45.75" customHeight="1" x14ac:dyDescent="0.25">
      <c r="A18" s="9"/>
      <c r="B18" s="9"/>
      <c r="C18" s="223"/>
      <c r="D18" s="9"/>
      <c r="E18" s="9"/>
      <c r="F18" s="9"/>
      <c r="G18" s="9"/>
      <c r="H18" s="9"/>
    </row>
    <row r="19" spans="1:8" ht="45.75" customHeight="1" x14ac:dyDescent="0.25">
      <c r="A19" s="9"/>
      <c r="B19" s="9"/>
      <c r="C19" s="223"/>
      <c r="D19" s="9"/>
      <c r="E19" s="9"/>
      <c r="F19" s="9"/>
      <c r="G19" s="9"/>
      <c r="H19" s="9"/>
    </row>
    <row r="20" spans="1:8" ht="45.75" customHeight="1" x14ac:dyDescent="0.25">
      <c r="A20" s="9"/>
      <c r="B20" s="9"/>
      <c r="C20" s="223"/>
      <c r="D20" s="9"/>
      <c r="E20" s="9"/>
      <c r="F20" s="9"/>
      <c r="G20" s="9"/>
      <c r="H20" s="9"/>
    </row>
    <row r="21" spans="1:8" ht="45.75" customHeight="1" x14ac:dyDescent="0.25">
      <c r="A21" s="9"/>
      <c r="B21" s="9"/>
      <c r="C21" s="223"/>
      <c r="D21" s="9"/>
      <c r="E21" s="9"/>
      <c r="F21" s="9"/>
      <c r="G21" s="9"/>
      <c r="H21" s="9"/>
    </row>
    <row r="22" spans="1:8" ht="45.75" customHeight="1" x14ac:dyDescent="0.25">
      <c r="A22" s="9"/>
      <c r="B22" s="9"/>
      <c r="C22" s="223"/>
      <c r="D22" s="9"/>
      <c r="E22" s="9"/>
      <c r="F22" s="9"/>
      <c r="G22" s="9"/>
      <c r="H22" s="9"/>
    </row>
    <row r="23" spans="1:8" ht="45.75" customHeight="1" x14ac:dyDescent="0.25">
      <c r="A23" s="9"/>
      <c r="B23" s="9"/>
      <c r="C23" s="223"/>
      <c r="D23" s="9"/>
      <c r="E23" s="9"/>
      <c r="F23" s="9"/>
      <c r="G23" s="9"/>
      <c r="H23" s="9"/>
    </row>
    <row r="24" spans="1:8" ht="45.75" customHeight="1" x14ac:dyDescent="0.25">
      <c r="A24" s="9"/>
      <c r="B24" s="9"/>
      <c r="C24" s="223"/>
      <c r="D24" s="9"/>
      <c r="E24" s="9"/>
      <c r="F24" s="9"/>
      <c r="G24" s="9"/>
      <c r="H24" s="9"/>
    </row>
  </sheetData>
  <pageMargins left="0.82677165354330717" right="0.23622047244094491" top="0.74803149606299213" bottom="0.74803149606299213" header="0.31496062992125984" footer="0.31496062992125984"/>
  <pageSetup paperSize="8" scale="60" firstPageNumber="0" pageOrder="overThenDown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"/>
  <sheetViews>
    <sheetView topLeftCell="C1" zoomScale="68" zoomScaleNormal="68" workbookViewId="0">
      <selection activeCell="D7" sqref="D7"/>
    </sheetView>
  </sheetViews>
  <sheetFormatPr defaultColWidth="24" defaultRowHeight="52.5" customHeight="1" x14ac:dyDescent="0.25"/>
  <cols>
    <col min="1" max="1" width="8.85546875" style="6" customWidth="1"/>
    <col min="2" max="3" width="24" style="6"/>
    <col min="4" max="4" width="37.85546875" style="6" customWidth="1"/>
    <col min="5" max="5" width="33.42578125" style="6" customWidth="1"/>
    <col min="6" max="6" width="15" style="6" customWidth="1"/>
    <col min="7" max="7" width="16.85546875" style="47" customWidth="1"/>
    <col min="8" max="8" width="24" style="6"/>
    <col min="9" max="9" width="24.85546875" style="6" customWidth="1"/>
    <col min="10" max="10" width="24" style="6"/>
    <col min="11" max="11" width="28.42578125" style="6" customWidth="1"/>
    <col min="12" max="12" width="25" style="6" customWidth="1"/>
    <col min="13" max="16384" width="24" style="6"/>
  </cols>
  <sheetData>
    <row r="1" spans="1:16" ht="52.5" customHeight="1" x14ac:dyDescent="0.25">
      <c r="A1" s="9"/>
      <c r="B1" s="9"/>
      <c r="C1" s="200" t="s">
        <v>396</v>
      </c>
      <c r="D1" s="9"/>
      <c r="E1" s="9"/>
      <c r="F1" s="9"/>
      <c r="G1" s="9"/>
      <c r="H1" s="9"/>
    </row>
    <row r="2" spans="1:16" s="74" customFormat="1" ht="67.5" x14ac:dyDescent="0.25">
      <c r="A2" s="68" t="s">
        <v>324</v>
      </c>
      <c r="B2" s="70" t="s">
        <v>382</v>
      </c>
      <c r="C2" s="71" t="s">
        <v>334</v>
      </c>
      <c r="D2" s="73" t="s">
        <v>1</v>
      </c>
      <c r="E2" s="69" t="s">
        <v>2</v>
      </c>
      <c r="F2" s="72" t="s">
        <v>3</v>
      </c>
      <c r="G2" s="70" t="s">
        <v>703</v>
      </c>
      <c r="H2" s="170" t="s">
        <v>508</v>
      </c>
      <c r="I2" s="202" t="s">
        <v>513</v>
      </c>
      <c r="J2" s="202" t="s">
        <v>529</v>
      </c>
      <c r="K2" s="170" t="s">
        <v>535</v>
      </c>
      <c r="L2" s="202" t="s">
        <v>513</v>
      </c>
      <c r="M2" s="252" t="s">
        <v>545</v>
      </c>
      <c r="N2" s="170" t="s">
        <v>531</v>
      </c>
    </row>
    <row r="3" spans="1:16" ht="38.25" customHeight="1" x14ac:dyDescent="0.35">
      <c r="A3" s="224" t="s">
        <v>24</v>
      </c>
      <c r="B3" s="187">
        <v>324001035</v>
      </c>
      <c r="C3" s="129" t="str">
        <f>MID(B3,4,6)</f>
        <v>001035</v>
      </c>
      <c r="D3" s="188" t="s">
        <v>330</v>
      </c>
      <c r="E3" s="189" t="s">
        <v>331</v>
      </c>
      <c r="F3" s="188" t="s">
        <v>332</v>
      </c>
      <c r="G3" s="216">
        <v>5</v>
      </c>
      <c r="H3" s="249">
        <v>57713</v>
      </c>
      <c r="I3" s="243">
        <v>45104</v>
      </c>
      <c r="J3" s="199">
        <v>16425</v>
      </c>
      <c r="K3" s="199">
        <v>74138</v>
      </c>
      <c r="L3" s="304">
        <v>45439</v>
      </c>
      <c r="M3" s="199">
        <f t="shared" ref="M3:M6" si="0">ROUND(K3*95%/12,0)</f>
        <v>5869</v>
      </c>
      <c r="N3" s="172" t="s">
        <v>580</v>
      </c>
    </row>
    <row r="4" spans="1:16" ht="38.25" customHeight="1" x14ac:dyDescent="0.35">
      <c r="A4" s="224" t="s">
        <v>104</v>
      </c>
      <c r="B4" s="187">
        <v>324005441</v>
      </c>
      <c r="C4" s="79" t="s">
        <v>378</v>
      </c>
      <c r="D4" s="188" t="s">
        <v>290</v>
      </c>
      <c r="E4" s="189" t="s">
        <v>290</v>
      </c>
      <c r="F4" s="188" t="s">
        <v>97</v>
      </c>
      <c r="G4" s="216">
        <v>5</v>
      </c>
      <c r="H4" s="249">
        <v>58354</v>
      </c>
      <c r="I4" s="243">
        <v>45104</v>
      </c>
      <c r="J4" s="199">
        <v>16425</v>
      </c>
      <c r="K4" s="199">
        <v>74779</v>
      </c>
      <c r="L4" s="304">
        <v>45439</v>
      </c>
      <c r="M4" s="199">
        <f t="shared" si="0"/>
        <v>5920</v>
      </c>
      <c r="N4" s="172" t="s">
        <v>581</v>
      </c>
      <c r="P4" s="47"/>
    </row>
    <row r="5" spans="1:16" ht="38.25" customHeight="1" x14ac:dyDescent="0.35">
      <c r="A5" s="224" t="s">
        <v>104</v>
      </c>
      <c r="B5" s="187">
        <v>324005442</v>
      </c>
      <c r="C5" s="79" t="s">
        <v>379</v>
      </c>
      <c r="D5" s="188" t="s">
        <v>290</v>
      </c>
      <c r="E5" s="189" t="s">
        <v>290</v>
      </c>
      <c r="F5" s="188" t="s">
        <v>115</v>
      </c>
      <c r="G5" s="216">
        <v>7</v>
      </c>
      <c r="H5" s="249">
        <v>81697</v>
      </c>
      <c r="I5" s="243">
        <v>45104</v>
      </c>
      <c r="J5" s="199">
        <v>22995</v>
      </c>
      <c r="K5" s="199">
        <v>104692</v>
      </c>
      <c r="L5" s="304">
        <v>45439</v>
      </c>
      <c r="M5" s="199">
        <f t="shared" si="0"/>
        <v>8288</v>
      </c>
      <c r="N5" s="172" t="s">
        <v>582</v>
      </c>
      <c r="P5" s="47"/>
    </row>
    <row r="6" spans="1:16" ht="38.25" customHeight="1" x14ac:dyDescent="0.35">
      <c r="A6" s="224" t="s">
        <v>104</v>
      </c>
      <c r="B6" s="187">
        <v>324005443</v>
      </c>
      <c r="C6" s="79" t="s">
        <v>380</v>
      </c>
      <c r="D6" s="188" t="s">
        <v>284</v>
      </c>
      <c r="E6" s="188" t="s">
        <v>329</v>
      </c>
      <c r="F6" s="188" t="s">
        <v>286</v>
      </c>
      <c r="G6" s="216">
        <v>6</v>
      </c>
      <c r="H6" s="249">
        <v>67941</v>
      </c>
      <c r="I6" s="243">
        <v>45104</v>
      </c>
      <c r="J6" s="199">
        <v>19710</v>
      </c>
      <c r="K6" s="199">
        <v>87651</v>
      </c>
      <c r="L6" s="304">
        <v>45439</v>
      </c>
      <c r="M6" s="199">
        <f t="shared" si="0"/>
        <v>6939</v>
      </c>
      <c r="N6" s="172" t="s">
        <v>583</v>
      </c>
      <c r="P6" s="47"/>
    </row>
    <row r="7" spans="1:16" ht="52.5" customHeight="1" x14ac:dyDescent="0.35">
      <c r="A7" s="229" t="s">
        <v>325</v>
      </c>
      <c r="B7" s="190"/>
      <c r="C7" s="190"/>
      <c r="D7" s="190"/>
      <c r="E7" s="190" t="s">
        <v>88</v>
      </c>
      <c r="F7" s="191"/>
      <c r="G7" s="191">
        <f>SUM(G3:G6)</f>
        <v>23</v>
      </c>
      <c r="H7" s="250">
        <f t="shared" ref="H7" si="1">SUM(H3:H6)</f>
        <v>265705</v>
      </c>
      <c r="J7" s="199">
        <f>SUM(J3:J6)</f>
        <v>75555</v>
      </c>
      <c r="K7" s="199">
        <f>SUM(K3:K6)</f>
        <v>341260</v>
      </c>
      <c r="M7" s="199">
        <f>SUM(M3:M6)</f>
        <v>27016</v>
      </c>
    </row>
    <row r="8" spans="1:16" ht="52.5" customHeight="1" x14ac:dyDescent="0.25">
      <c r="A8" s="9"/>
      <c r="B8" s="9"/>
      <c r="C8" s="9"/>
      <c r="D8" s="9"/>
      <c r="E8" s="9"/>
      <c r="F8" s="9"/>
      <c r="G8" s="9"/>
      <c r="H8" s="48"/>
      <c r="I8" s="9"/>
    </row>
    <row r="9" spans="1:16" ht="52.5" customHeight="1" x14ac:dyDescent="0.25">
      <c r="A9" s="9"/>
      <c r="B9" s="9"/>
      <c r="C9" s="9"/>
      <c r="D9" s="9"/>
      <c r="E9" s="9"/>
      <c r="F9" s="9"/>
      <c r="G9" s="9"/>
      <c r="H9" s="48"/>
      <c r="I9" s="9"/>
    </row>
    <row r="10" spans="1:16" ht="52.5" customHeight="1" x14ac:dyDescent="0.25">
      <c r="A10" s="9"/>
      <c r="B10" s="9"/>
      <c r="C10" s="9"/>
      <c r="D10" s="9"/>
      <c r="E10" s="9"/>
      <c r="F10" s="9"/>
      <c r="G10" s="9"/>
      <c r="H10" s="48"/>
    </row>
    <row r="11" spans="1:16" ht="52.5" customHeight="1" x14ac:dyDescent="0.25">
      <c r="A11" s="9"/>
      <c r="B11" s="9"/>
      <c r="C11" s="9"/>
      <c r="D11" s="9"/>
      <c r="E11" s="9"/>
      <c r="F11" s="9"/>
      <c r="G11" s="9"/>
      <c r="H11" s="9"/>
    </row>
    <row r="12" spans="1:16" ht="52.5" customHeight="1" x14ac:dyDescent="0.25">
      <c r="A12" s="9"/>
      <c r="B12" s="9"/>
      <c r="C12" s="9"/>
      <c r="D12" s="9"/>
      <c r="E12" s="9"/>
      <c r="F12" s="9"/>
      <c r="G12" s="9"/>
      <c r="H12" s="9"/>
    </row>
  </sheetData>
  <pageMargins left="0.62992125984251968" right="0.23622047244094491" top="0.74803149606299213" bottom="0.74803149606299213" header="0.31496062992125984" footer="0.31496062992125984"/>
  <pageSetup paperSize="8" scale="52" firstPageNumber="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"/>
  <sheetViews>
    <sheetView topLeftCell="I1" zoomScale="84" zoomScaleNormal="84" workbookViewId="0">
      <selection activeCell="R10" sqref="R10"/>
    </sheetView>
  </sheetViews>
  <sheetFormatPr defaultColWidth="22.140625" defaultRowHeight="15" x14ac:dyDescent="0.25"/>
  <cols>
    <col min="1" max="1" width="11.140625" style="6" customWidth="1"/>
    <col min="2" max="2" width="22.140625" style="6"/>
    <col min="3" max="3" width="12.28515625" style="6" customWidth="1"/>
    <col min="4" max="4" width="28.5703125" style="6" customWidth="1"/>
    <col min="5" max="7" width="22.140625" style="6"/>
    <col min="8" max="8" width="23.28515625" style="6" customWidth="1"/>
    <col min="9" max="9" width="34.5703125" style="6" customWidth="1"/>
    <col min="10" max="16384" width="22.140625" style="6"/>
  </cols>
  <sheetData>
    <row r="1" spans="1:12" ht="49.5" customHeight="1" x14ac:dyDescent="0.25">
      <c r="C1" s="201" t="s">
        <v>293</v>
      </c>
      <c r="F1" s="47"/>
    </row>
    <row r="2" spans="1:12" s="67" customFormat="1" ht="210.75" customHeight="1" x14ac:dyDescent="0.25">
      <c r="A2" s="166" t="s">
        <v>324</v>
      </c>
      <c r="B2" s="56" t="s">
        <v>382</v>
      </c>
      <c r="C2" s="167" t="s">
        <v>334</v>
      </c>
      <c r="D2" s="168" t="s">
        <v>1</v>
      </c>
      <c r="E2" s="169" t="s">
        <v>2</v>
      </c>
      <c r="F2" s="166" t="s">
        <v>3</v>
      </c>
      <c r="G2" s="170" t="s">
        <v>508</v>
      </c>
      <c r="H2" s="202" t="s">
        <v>513</v>
      </c>
      <c r="I2" s="170" t="s">
        <v>595</v>
      </c>
      <c r="J2" s="252" t="s">
        <v>513</v>
      </c>
      <c r="K2" s="252" t="s">
        <v>545</v>
      </c>
      <c r="L2" s="170" t="s">
        <v>531</v>
      </c>
    </row>
    <row r="3" spans="1:12" ht="40.5" customHeight="1" x14ac:dyDescent="0.35">
      <c r="A3" s="127" t="s">
        <v>24</v>
      </c>
      <c r="B3" s="230">
        <v>324001034</v>
      </c>
      <c r="C3" s="129" t="str">
        <f>MID(B3,4,6)</f>
        <v>001034</v>
      </c>
      <c r="D3" s="27" t="s">
        <v>282</v>
      </c>
      <c r="E3" s="130" t="s">
        <v>294</v>
      </c>
      <c r="F3" s="130" t="s">
        <v>44</v>
      </c>
      <c r="G3" s="199">
        <v>436993</v>
      </c>
      <c r="H3" s="243">
        <v>45104</v>
      </c>
      <c r="I3" s="199">
        <v>436993</v>
      </c>
      <c r="J3" s="304">
        <v>45439</v>
      </c>
      <c r="K3" s="199">
        <f>ROUND(I3*95%/12,0)</f>
        <v>34595</v>
      </c>
      <c r="L3" s="172" t="s">
        <v>596</v>
      </c>
    </row>
    <row r="4" spans="1:12" ht="40.5" customHeight="1" x14ac:dyDescent="0.35">
      <c r="A4" s="127" t="s">
        <v>104</v>
      </c>
      <c r="B4" s="187">
        <v>324001076</v>
      </c>
      <c r="C4" s="129" t="str">
        <f>MID(B4,4,6)</f>
        <v>001076</v>
      </c>
      <c r="D4" s="45" t="s">
        <v>295</v>
      </c>
      <c r="E4" s="27" t="s">
        <v>296</v>
      </c>
      <c r="F4" s="27" t="s">
        <v>104</v>
      </c>
      <c r="G4" s="199">
        <v>335753</v>
      </c>
      <c r="H4" s="243">
        <v>45104</v>
      </c>
      <c r="I4" s="199">
        <v>335753</v>
      </c>
      <c r="J4" s="304">
        <v>45439</v>
      </c>
      <c r="K4" s="199">
        <f>ROUND(I4*95%/12,0)</f>
        <v>26580</v>
      </c>
      <c r="L4" s="172" t="s">
        <v>597</v>
      </c>
    </row>
    <row r="5" spans="1:12" ht="40.5" customHeight="1" x14ac:dyDescent="0.4">
      <c r="A5" s="148"/>
      <c r="B5" s="149"/>
      <c r="C5" s="149"/>
      <c r="D5" s="149"/>
      <c r="E5" s="149"/>
      <c r="F5" s="150" t="s">
        <v>88</v>
      </c>
      <c r="G5" s="194">
        <f>SUM(G3:G4)</f>
        <v>772746</v>
      </c>
      <c r="I5" s="199">
        <f>SUM(I3:I4)</f>
        <v>772746</v>
      </c>
      <c r="K5" s="199">
        <f>SUM(K3:K4)</f>
        <v>61175</v>
      </c>
    </row>
    <row r="6" spans="1:12" x14ac:dyDescent="0.25">
      <c r="A6" s="9"/>
      <c r="B6" s="9"/>
      <c r="C6" s="9"/>
      <c r="D6" s="9"/>
      <c r="E6" s="9"/>
      <c r="F6" s="9"/>
      <c r="G6" s="221"/>
      <c r="H6" s="9"/>
    </row>
    <row r="7" spans="1:12" x14ac:dyDescent="0.25">
      <c r="A7" s="9"/>
      <c r="B7" s="9"/>
      <c r="C7" s="9"/>
      <c r="D7" s="9"/>
      <c r="E7" s="9"/>
      <c r="F7" s="9"/>
      <c r="G7" s="48"/>
      <c r="H7" s="9"/>
    </row>
  </sheetData>
  <pageMargins left="0.94488188976377963" right="0.19685039370078741" top="0.98425196850393704" bottom="0.98425196850393704" header="0.51181102362204722" footer="0.51181102362204722"/>
  <pageSetup paperSize="8" scale="74" firstPageNumber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3"/>
  <sheetViews>
    <sheetView topLeftCell="I1" zoomScale="98" zoomScaleNormal="98" workbookViewId="0">
      <selection activeCell="O8" sqref="O8"/>
    </sheetView>
  </sheetViews>
  <sheetFormatPr defaultColWidth="9.140625" defaultRowHeight="36" customHeight="1" x14ac:dyDescent="0.25"/>
  <cols>
    <col min="1" max="1" width="11" style="9" customWidth="1"/>
    <col min="2" max="2" width="22.42578125" style="9" customWidth="1"/>
    <col min="3" max="3" width="16.7109375" style="9" customWidth="1"/>
    <col min="4" max="4" width="12" style="9" customWidth="1"/>
    <col min="5" max="5" width="52" style="57" customWidth="1"/>
    <col min="6" max="6" width="27.42578125" style="57" customWidth="1"/>
    <col min="7" max="7" width="18.7109375" style="9" customWidth="1"/>
    <col min="8" max="8" width="26" style="9" customWidth="1"/>
    <col min="9" max="9" width="20.85546875" style="9" customWidth="1"/>
    <col min="10" max="10" width="22.85546875" style="9" customWidth="1"/>
    <col min="11" max="11" width="24.42578125" style="9" customWidth="1"/>
    <col min="12" max="12" width="28.42578125" style="9" customWidth="1"/>
    <col min="13" max="13" width="20.28515625" style="9" customWidth="1"/>
    <col min="14" max="14" width="27.7109375" style="9" customWidth="1"/>
    <col min="15" max="15" width="24.28515625" style="9" bestFit="1" customWidth="1"/>
    <col min="16" max="780" width="11.42578125" style="9"/>
    <col min="781" max="16384" width="9.140625" style="9"/>
  </cols>
  <sheetData>
    <row r="2" spans="1:15" ht="36" customHeight="1" x14ac:dyDescent="0.25">
      <c r="D2" s="200" t="s">
        <v>486</v>
      </c>
    </row>
    <row r="3" spans="1:15" s="60" customFormat="1" ht="87" customHeight="1" x14ac:dyDescent="0.25">
      <c r="A3" s="58" t="s">
        <v>394</v>
      </c>
      <c r="B3" s="58" t="s">
        <v>0</v>
      </c>
      <c r="C3" s="59" t="s">
        <v>382</v>
      </c>
      <c r="D3" s="132" t="s">
        <v>334</v>
      </c>
      <c r="E3" s="133" t="s">
        <v>1</v>
      </c>
      <c r="F3" s="133" t="s">
        <v>2</v>
      </c>
      <c r="G3" s="133" t="s">
        <v>3</v>
      </c>
      <c r="H3" s="170" t="s">
        <v>508</v>
      </c>
      <c r="I3" s="219" t="s">
        <v>514</v>
      </c>
      <c r="J3" s="203" t="s">
        <v>518</v>
      </c>
      <c r="K3" s="220" t="s">
        <v>521</v>
      </c>
      <c r="L3" s="170" t="s">
        <v>535</v>
      </c>
      <c r="M3" s="252" t="s">
        <v>513</v>
      </c>
      <c r="N3" s="252" t="s">
        <v>545</v>
      </c>
      <c r="O3" s="170" t="s">
        <v>531</v>
      </c>
    </row>
    <row r="4" spans="1:15" ht="36" customHeight="1" x14ac:dyDescent="0.35">
      <c r="A4" s="61" t="s">
        <v>104</v>
      </c>
      <c r="B4" s="34" t="s">
        <v>297</v>
      </c>
      <c r="C4" s="35">
        <v>324030041</v>
      </c>
      <c r="D4" s="40" t="str">
        <f t="shared" ref="D4:D12" si="0">MID(C4,4,6)</f>
        <v>030041</v>
      </c>
      <c r="E4" s="39" t="s">
        <v>116</v>
      </c>
      <c r="F4" s="39" t="s">
        <v>306</v>
      </c>
      <c r="G4" s="39" t="s">
        <v>118</v>
      </c>
      <c r="H4" s="172">
        <v>262078</v>
      </c>
      <c r="I4" s="243" t="s">
        <v>517</v>
      </c>
      <c r="J4" s="172">
        <v>5567.2</v>
      </c>
      <c r="K4" s="172"/>
      <c r="L4" s="172">
        <v>256511</v>
      </c>
      <c r="M4" s="243" t="s">
        <v>708</v>
      </c>
      <c r="N4" s="172">
        <f>ROUND(L4*95%/12,0)</f>
        <v>20307</v>
      </c>
      <c r="O4" s="172" t="s">
        <v>614</v>
      </c>
    </row>
    <row r="5" spans="1:15" ht="36" customHeight="1" x14ac:dyDescent="0.35">
      <c r="A5" s="61" t="s">
        <v>104</v>
      </c>
      <c r="B5" s="34" t="s">
        <v>305</v>
      </c>
      <c r="C5" s="35">
        <v>324030041</v>
      </c>
      <c r="D5" s="40" t="str">
        <f t="shared" si="0"/>
        <v>030041</v>
      </c>
      <c r="E5" s="39" t="s">
        <v>116</v>
      </c>
      <c r="F5" s="39" t="s">
        <v>306</v>
      </c>
      <c r="G5" s="39" t="s">
        <v>118</v>
      </c>
      <c r="H5" s="172">
        <v>792136</v>
      </c>
      <c r="I5" s="243" t="s">
        <v>517</v>
      </c>
      <c r="J5" s="172">
        <v>0</v>
      </c>
      <c r="K5" s="172">
        <v>0</v>
      </c>
      <c r="L5" s="172">
        <v>792136</v>
      </c>
      <c r="M5" s="243" t="s">
        <v>708</v>
      </c>
      <c r="N5" s="172">
        <f>ROUND(L5*95%/12,0)</f>
        <v>62711</v>
      </c>
      <c r="O5" s="172" t="s">
        <v>613</v>
      </c>
    </row>
    <row r="6" spans="1:15" ht="36" customHeight="1" x14ac:dyDescent="0.35">
      <c r="A6" s="61" t="s">
        <v>104</v>
      </c>
      <c r="B6" s="34" t="s">
        <v>297</v>
      </c>
      <c r="C6" s="35">
        <v>324030254</v>
      </c>
      <c r="D6" s="40" t="str">
        <f t="shared" si="0"/>
        <v>030254</v>
      </c>
      <c r="E6" s="39" t="s">
        <v>161</v>
      </c>
      <c r="F6" s="39" t="s">
        <v>161</v>
      </c>
      <c r="G6" s="135" t="s">
        <v>108</v>
      </c>
      <c r="H6" s="172">
        <v>423089</v>
      </c>
      <c r="I6" s="243" t="s">
        <v>517</v>
      </c>
      <c r="J6" s="172">
        <v>66557.058701479793</v>
      </c>
      <c r="K6" s="172"/>
      <c r="L6" s="172">
        <v>356532</v>
      </c>
      <c r="M6" s="243" t="s">
        <v>706</v>
      </c>
      <c r="N6" s="172">
        <f t="shared" ref="N6:N12" si="1">ROUND(L6*95%/12,0)</f>
        <v>28225</v>
      </c>
      <c r="O6" s="172" t="s">
        <v>615</v>
      </c>
    </row>
    <row r="7" spans="1:15" ht="36" customHeight="1" x14ac:dyDescent="0.35">
      <c r="A7" s="61" t="s">
        <v>104</v>
      </c>
      <c r="B7" s="34" t="s">
        <v>297</v>
      </c>
      <c r="C7" s="35">
        <v>324030255</v>
      </c>
      <c r="D7" s="40" t="str">
        <f t="shared" si="0"/>
        <v>030255</v>
      </c>
      <c r="E7" s="39" t="s">
        <v>161</v>
      </c>
      <c r="F7" s="39" t="s">
        <v>161</v>
      </c>
      <c r="G7" s="39" t="s">
        <v>308</v>
      </c>
      <c r="H7" s="172">
        <v>6260450</v>
      </c>
      <c r="I7" s="243" t="s">
        <v>517</v>
      </c>
      <c r="J7" s="172"/>
      <c r="K7" s="172">
        <v>305049.84999999998</v>
      </c>
      <c r="L7" s="172">
        <v>6565500</v>
      </c>
      <c r="M7" s="243" t="s">
        <v>706</v>
      </c>
      <c r="N7" s="172">
        <f t="shared" si="1"/>
        <v>519769</v>
      </c>
      <c r="O7" s="172" t="s">
        <v>616</v>
      </c>
    </row>
    <row r="8" spans="1:15" ht="36" customHeight="1" x14ac:dyDescent="0.35">
      <c r="A8" s="61" t="s">
        <v>104</v>
      </c>
      <c r="B8" s="34" t="s">
        <v>297</v>
      </c>
      <c r="C8" s="35">
        <v>324030287</v>
      </c>
      <c r="D8" s="40" t="str">
        <f t="shared" si="0"/>
        <v>030287</v>
      </c>
      <c r="E8" s="39" t="s">
        <v>161</v>
      </c>
      <c r="F8" s="39" t="s">
        <v>161</v>
      </c>
      <c r="G8" s="36" t="s">
        <v>104</v>
      </c>
      <c r="H8" s="172">
        <v>2094631</v>
      </c>
      <c r="I8" s="243" t="s">
        <v>517</v>
      </c>
      <c r="J8" s="172">
        <v>294417.68885285</v>
      </c>
      <c r="K8" s="172"/>
      <c r="L8" s="172">
        <v>1800213</v>
      </c>
      <c r="M8" s="243" t="s">
        <v>706</v>
      </c>
      <c r="N8" s="172">
        <f t="shared" si="1"/>
        <v>142517</v>
      </c>
      <c r="O8" s="172" t="s">
        <v>617</v>
      </c>
    </row>
    <row r="9" spans="1:15" ht="36" customHeight="1" x14ac:dyDescent="0.35">
      <c r="A9" s="61" t="s">
        <v>104</v>
      </c>
      <c r="B9" s="34" t="s">
        <v>305</v>
      </c>
      <c r="C9" s="35">
        <v>324030296</v>
      </c>
      <c r="D9" s="40" t="str">
        <f t="shared" si="0"/>
        <v>030296</v>
      </c>
      <c r="E9" s="39" t="s">
        <v>137</v>
      </c>
      <c r="F9" s="39" t="s">
        <v>307</v>
      </c>
      <c r="G9" s="39" t="s">
        <v>139</v>
      </c>
      <c r="H9" s="172">
        <v>2554999</v>
      </c>
      <c r="I9" s="243">
        <v>45105</v>
      </c>
      <c r="J9" s="172">
        <v>0</v>
      </c>
      <c r="K9" s="172">
        <v>0</v>
      </c>
      <c r="L9" s="172">
        <v>2554999</v>
      </c>
      <c r="M9" s="243">
        <v>45440</v>
      </c>
      <c r="N9" s="172">
        <f t="shared" si="1"/>
        <v>202271</v>
      </c>
      <c r="O9" s="172" t="s">
        <v>544</v>
      </c>
    </row>
    <row r="10" spans="1:15" ht="36" customHeight="1" x14ac:dyDescent="0.35">
      <c r="A10" s="61" t="s">
        <v>24</v>
      </c>
      <c r="B10" s="34" t="s">
        <v>297</v>
      </c>
      <c r="C10" s="35">
        <v>324030305</v>
      </c>
      <c r="D10" s="40" t="str">
        <f t="shared" si="0"/>
        <v>030305</v>
      </c>
      <c r="E10" s="39" t="s">
        <v>298</v>
      </c>
      <c r="F10" s="39" t="s">
        <v>299</v>
      </c>
      <c r="G10" s="36" t="s">
        <v>300</v>
      </c>
      <c r="H10" s="172">
        <v>1092687</v>
      </c>
      <c r="I10" s="243" t="s">
        <v>517</v>
      </c>
      <c r="J10" s="172">
        <v>28762.252227339101</v>
      </c>
      <c r="K10" s="172"/>
      <c r="L10" s="172">
        <v>1063925</v>
      </c>
      <c r="M10" s="243" t="s">
        <v>706</v>
      </c>
      <c r="N10" s="172">
        <f t="shared" si="1"/>
        <v>84227</v>
      </c>
      <c r="O10" s="172" t="s">
        <v>618</v>
      </c>
    </row>
    <row r="11" spans="1:15" ht="36" customHeight="1" x14ac:dyDescent="0.35">
      <c r="A11" s="61" t="s">
        <v>24</v>
      </c>
      <c r="B11" s="34" t="s">
        <v>297</v>
      </c>
      <c r="C11" s="35">
        <v>324030306</v>
      </c>
      <c r="D11" s="40" t="str">
        <f t="shared" si="0"/>
        <v>030306</v>
      </c>
      <c r="E11" s="39" t="s">
        <v>301</v>
      </c>
      <c r="F11" s="39" t="s">
        <v>302</v>
      </c>
      <c r="G11" s="134" t="s">
        <v>24</v>
      </c>
      <c r="H11" s="172">
        <v>2027620</v>
      </c>
      <c r="I11" s="243">
        <v>45105</v>
      </c>
      <c r="J11" s="172"/>
      <c r="K11" s="172">
        <v>2630.29</v>
      </c>
      <c r="L11" s="172">
        <v>2030250</v>
      </c>
      <c r="M11" s="243">
        <v>45440</v>
      </c>
      <c r="N11" s="172">
        <f t="shared" si="1"/>
        <v>160728</v>
      </c>
      <c r="O11" s="172" t="s">
        <v>619</v>
      </c>
    </row>
    <row r="12" spans="1:15" ht="36" customHeight="1" x14ac:dyDescent="0.35">
      <c r="A12" s="265" t="s">
        <v>24</v>
      </c>
      <c r="B12" s="266" t="s">
        <v>297</v>
      </c>
      <c r="C12" s="267">
        <v>324030385</v>
      </c>
      <c r="D12" s="268" t="str">
        <f t="shared" si="0"/>
        <v>030385</v>
      </c>
      <c r="E12" s="269" t="s">
        <v>40</v>
      </c>
      <c r="F12" s="269" t="s">
        <v>304</v>
      </c>
      <c r="G12" s="36" t="s">
        <v>42</v>
      </c>
      <c r="H12" s="172">
        <v>1331590</v>
      </c>
      <c r="I12" s="243" t="s">
        <v>517</v>
      </c>
      <c r="J12" s="172"/>
      <c r="K12" s="172">
        <v>87624.06</v>
      </c>
      <c r="L12" s="172">
        <v>1419214</v>
      </c>
      <c r="M12" s="243" t="s">
        <v>708</v>
      </c>
      <c r="N12" s="172">
        <f t="shared" si="1"/>
        <v>112354</v>
      </c>
      <c r="O12" s="172" t="s">
        <v>620</v>
      </c>
    </row>
    <row r="13" spans="1:15" ht="36" customHeight="1" x14ac:dyDescent="0.4">
      <c r="A13" s="264"/>
      <c r="B13" s="264"/>
      <c r="C13" s="264"/>
      <c r="D13" s="264"/>
      <c r="E13" s="264"/>
      <c r="F13" s="264"/>
      <c r="G13" s="270" t="s">
        <v>88</v>
      </c>
      <c r="H13" s="194">
        <f>SUM(H4:H12)</f>
        <v>16839280</v>
      </c>
      <c r="I13" s="194"/>
      <c r="J13" s="194">
        <f>SUM(J4:J12)</f>
        <v>395304.2</v>
      </c>
      <c r="K13" s="194">
        <f t="shared" ref="K13:N13" si="2">SUM(K4:K12)</f>
        <v>395304.2</v>
      </c>
      <c r="L13" s="194">
        <f t="shared" si="2"/>
        <v>16839280</v>
      </c>
      <c r="N13" s="194">
        <f t="shared" si="2"/>
        <v>1333109</v>
      </c>
    </row>
  </sheetData>
  <pageMargins left="1.0236220472440944" right="0.23622047244094491" top="0.74803149606299213" bottom="0.74803149606299213" header="0.31496062992125984" footer="0.31496062992125984"/>
  <pageSetup paperSize="8" scale="66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12</vt:i4>
      </vt:variant>
      <vt:variant>
        <vt:lpstr>Intervalli denominati</vt:lpstr>
      </vt:variant>
      <vt:variant>
        <vt:i4>1</vt:i4>
      </vt:variant>
    </vt:vector>
  </HeadingPairs>
  <TitlesOfParts>
    <vt:vector size="13" baseType="lpstr">
      <vt:lpstr>Alleg 1 - RSA</vt:lpstr>
      <vt:lpstr>Alleg 1 - RSD</vt:lpstr>
      <vt:lpstr>Alleg 1 - CDD</vt:lpstr>
      <vt:lpstr>Alleg 1 - CDI</vt:lpstr>
      <vt:lpstr>Alleg 1 - CSS</vt:lpstr>
      <vt:lpstr>Alleg 1 - TOX</vt:lpstr>
      <vt:lpstr>Alleg 1 - Bassa INT TOX</vt:lpstr>
      <vt:lpstr>Alleg 1 - SMI</vt:lpstr>
      <vt:lpstr>Alleg 1 - RIA-CI</vt:lpstr>
      <vt:lpstr>Alleg 1 - POST ACUTA</vt:lpstr>
      <vt:lpstr>Alleg 1 -SRM</vt:lpstr>
      <vt:lpstr>Alleg 1 - CF</vt:lpstr>
      <vt:lpstr>'Alleg 1 - RSA'!Area_stampa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Denti Elena</dc:creator>
  <cp:lastModifiedBy>Administrator</cp:lastModifiedBy>
  <cp:revision>0</cp:revision>
  <cp:lastPrinted>2024-06-28T09:13:02Z</cp:lastPrinted>
  <dcterms:created xsi:type="dcterms:W3CDTF">2006-09-25T09:17:32Z</dcterms:created>
  <dcterms:modified xsi:type="dcterms:W3CDTF">2024-07-26T09:12:09Z</dcterms:modified>
  <dc:language>it-IT</dc:language>
</cp:coreProperties>
</file>